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filterPrivacy="1" defaultThemeVersion="124226"/>
  <xr:revisionPtr revIDLastSave="0" documentId="13_ncr:1_{F979D18E-BFAA-544D-BBAF-DCA412D9FA4E}" xr6:coauthVersionLast="36" xr6:coauthVersionMax="36" xr10:uidLastSave="{00000000-0000-0000-0000-000000000000}"/>
  <bookViews>
    <workbookView xWindow="0" yWindow="460" windowWidth="38400" windowHeight="21140" xr2:uid="{00000000-000D-0000-FFFF-FFFF00000000}"/>
  </bookViews>
  <sheets>
    <sheet name="Tabla" sheetId="2" r:id="rId1"/>
    <sheet name="Partido" sheetId="3" r:id="rId2"/>
    <sheet name="Sheet1" sheetId="4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" i="3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B4" i="2"/>
  <c r="AA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Z4" i="2"/>
  <c r="Y4" i="2"/>
  <c r="Z25" i="2" l="1"/>
  <c r="AA25" i="2" s="1"/>
  <c r="AF16" i="2" s="1"/>
  <c r="Y25" i="2"/>
  <c r="AB25" i="2" s="1"/>
  <c r="AG9" i="2" s="1"/>
  <c r="AE7" i="2" l="1"/>
  <c r="AE15" i="2"/>
  <c r="AF17" i="2"/>
  <c r="AF12" i="2"/>
  <c r="AE5" i="2"/>
  <c r="AE19" i="2"/>
  <c r="AF5" i="2"/>
  <c r="AF19" i="2"/>
  <c r="AF14" i="2"/>
  <c r="AE17" i="2"/>
  <c r="AE14" i="2"/>
  <c r="AF9" i="2"/>
  <c r="AF21" i="2"/>
  <c r="AE16" i="2"/>
  <c r="AE21" i="2"/>
  <c r="AE22" i="2"/>
  <c r="AE18" i="2"/>
  <c r="AF11" i="2"/>
  <c r="AF8" i="2"/>
  <c r="AF23" i="2"/>
  <c r="AE20" i="2"/>
  <c r="AE11" i="2"/>
  <c r="AE10" i="2"/>
  <c r="AE6" i="2"/>
  <c r="AE23" i="2"/>
  <c r="AF13" i="2"/>
  <c r="AF6" i="2"/>
  <c r="AF22" i="2"/>
  <c r="AE13" i="2"/>
  <c r="D5" i="3"/>
  <c r="AE8" i="2"/>
  <c r="C5" i="3"/>
  <c r="AG22" i="2"/>
  <c r="AF10" i="2"/>
  <c r="AF7" i="2"/>
  <c r="AF15" i="2"/>
  <c r="AD13" i="2"/>
  <c r="AD15" i="2"/>
  <c r="AF18" i="2"/>
  <c r="AE12" i="2"/>
  <c r="AE9" i="2"/>
  <c r="AE4" i="2"/>
  <c r="D4" i="3" s="1"/>
  <c r="AF4" i="2"/>
  <c r="AD10" i="2"/>
  <c r="AF20" i="2"/>
  <c r="AD9" i="2"/>
  <c r="AG12" i="2"/>
  <c r="AD23" i="2"/>
  <c r="AD7" i="2"/>
  <c r="AD22" i="2"/>
  <c r="AD18" i="2"/>
  <c r="AD17" i="2"/>
  <c r="AG17" i="2"/>
  <c r="AD6" i="2"/>
  <c r="AD11" i="2"/>
  <c r="AD16" i="2"/>
  <c r="AD12" i="2"/>
  <c r="AD5" i="2"/>
  <c r="AD21" i="2"/>
  <c r="AG8" i="2"/>
  <c r="AD8" i="2"/>
  <c r="AD19" i="2"/>
  <c r="AD20" i="2"/>
  <c r="AD4" i="2"/>
  <c r="AD14" i="2"/>
  <c r="AG18" i="2"/>
  <c r="AG11" i="2"/>
  <c r="AG19" i="2"/>
  <c r="AG14" i="2"/>
  <c r="AG4" i="2"/>
  <c r="AG10" i="2"/>
  <c r="AG5" i="2"/>
  <c r="AG13" i="2"/>
  <c r="AG21" i="2"/>
  <c r="AG20" i="2"/>
  <c r="AG16" i="2"/>
  <c r="AG6" i="2"/>
  <c r="AG7" i="2"/>
  <c r="AG15" i="2"/>
  <c r="AG23" i="2"/>
  <c r="C4" i="3" l="1"/>
  <c r="D3" i="3"/>
  <c r="D6" i="3" s="1"/>
  <c r="C3" i="3"/>
  <c r="C6" i="3" l="1"/>
  <c r="P6" i="3" s="1"/>
  <c r="J14" i="3" l="1"/>
  <c r="R6" i="3"/>
  <c r="K12" i="3"/>
  <c r="J12" i="3"/>
  <c r="L12" i="3"/>
  <c r="H7" i="3"/>
  <c r="I6" i="3"/>
  <c r="H5" i="3"/>
  <c r="H6" i="3"/>
  <c r="Q12" i="3"/>
  <c r="H12" i="3"/>
  <c r="J7" i="3"/>
  <c r="P12" i="3"/>
  <c r="M12" i="3"/>
  <c r="K13" i="3"/>
  <c r="H9" i="3"/>
  <c r="O7" i="3"/>
  <c r="M4" i="3"/>
  <c r="M10" i="3"/>
  <c r="K6" i="3"/>
  <c r="I12" i="3"/>
  <c r="K9" i="3"/>
  <c r="Q8" i="3"/>
  <c r="L4" i="3"/>
  <c r="Q9" i="3"/>
  <c r="L7" i="3"/>
  <c r="L9" i="3"/>
  <c r="J4" i="3"/>
  <c r="Q7" i="3"/>
  <c r="H11" i="3"/>
  <c r="L10" i="3"/>
  <c r="M9" i="3"/>
  <c r="L11" i="3"/>
  <c r="R14" i="3"/>
  <c r="J6" i="3"/>
  <c r="R12" i="3"/>
  <c r="O11" i="3"/>
  <c r="K14" i="3"/>
  <c r="Q10" i="3"/>
  <c r="N6" i="3"/>
  <c r="Q13" i="3"/>
  <c r="O14" i="3"/>
  <c r="O10" i="3"/>
  <c r="H8" i="3"/>
  <c r="P4" i="3"/>
  <c r="L8" i="3"/>
  <c r="K4" i="3"/>
  <c r="M6" i="3"/>
  <c r="O13" i="3"/>
  <c r="L6" i="3"/>
  <c r="N7" i="3"/>
  <c r="R8" i="3"/>
  <c r="I5" i="3"/>
  <c r="M7" i="3"/>
  <c r="M13" i="3"/>
  <c r="M14" i="3"/>
  <c r="O5" i="3"/>
  <c r="R13" i="3"/>
  <c r="J11" i="3"/>
  <c r="H13" i="3"/>
  <c r="M11" i="3"/>
  <c r="P7" i="3"/>
  <c r="J9" i="3"/>
  <c r="J10" i="3"/>
  <c r="M8" i="3"/>
  <c r="K8" i="3"/>
  <c r="N4" i="3"/>
  <c r="Q14" i="3"/>
  <c r="O6" i="3"/>
  <c r="K11" i="3"/>
  <c r="M5" i="3"/>
  <c r="P13" i="3"/>
  <c r="R7" i="3"/>
  <c r="I8" i="3"/>
  <c r="P10" i="3"/>
  <c r="J13" i="3"/>
  <c r="R11" i="3"/>
  <c r="Q11" i="3"/>
  <c r="N9" i="3"/>
  <c r="L13" i="3"/>
  <c r="P14" i="3"/>
  <c r="R5" i="3"/>
  <c r="N10" i="3"/>
  <c r="I4" i="3"/>
  <c r="I10" i="3"/>
  <c r="K10" i="3"/>
  <c r="H10" i="3"/>
  <c r="J5" i="3"/>
  <c r="N5" i="3"/>
  <c r="P8" i="3"/>
  <c r="I14" i="3"/>
  <c r="Q6" i="3"/>
  <c r="H14" i="3"/>
  <c r="I9" i="3"/>
  <c r="H4" i="3"/>
  <c r="O8" i="3"/>
  <c r="R4" i="3"/>
  <c r="I7" i="3"/>
  <c r="Q4" i="3"/>
  <c r="N14" i="3"/>
  <c r="Q5" i="3"/>
  <c r="O12" i="3"/>
  <c r="L5" i="3"/>
  <c r="I11" i="3"/>
  <c r="O9" i="3"/>
  <c r="J8" i="3"/>
  <c r="R9" i="3"/>
  <c r="N11" i="3"/>
  <c r="P5" i="3"/>
  <c r="L14" i="3"/>
  <c r="N8" i="3"/>
  <c r="R10" i="3"/>
  <c r="P11" i="3"/>
  <c r="I13" i="3"/>
  <c r="K7" i="3"/>
  <c r="O4" i="3"/>
  <c r="P9" i="3"/>
  <c r="N13" i="3"/>
  <c r="N12" i="3"/>
  <c r="K5" i="3"/>
  <c r="S15" i="3" l="1"/>
  <c r="C21" i="3" s="1"/>
  <c r="E18" i="3" l="1"/>
  <c r="C18" i="3"/>
  <c r="D21" i="3"/>
  <c r="D18" i="3"/>
</calcChain>
</file>

<file path=xl/sharedStrings.xml><?xml version="1.0" encoding="utf-8"?>
<sst xmlns="http://schemas.openxmlformats.org/spreadsheetml/2006/main" count="115" uniqueCount="58">
  <si>
    <t>Barcelona</t>
  </si>
  <si>
    <t>Sevilla</t>
  </si>
  <si>
    <t>Villarreal</t>
  </si>
  <si>
    <t>Eibar</t>
  </si>
  <si>
    <t>Espanyol</t>
  </si>
  <si>
    <t>Valencia</t>
  </si>
  <si>
    <t>HOME</t>
  </si>
  <si>
    <t>AWAY</t>
  </si>
  <si>
    <t>Atlético</t>
  </si>
  <si>
    <t>R. Sociedad</t>
  </si>
  <si>
    <t>Athletic</t>
  </si>
  <si>
    <t>Alavés</t>
  </si>
  <si>
    <t>Betis</t>
  </si>
  <si>
    <t>Leganés</t>
  </si>
  <si>
    <t>http://www.marca.com/futbol/primera/clasificacion.html</t>
  </si>
  <si>
    <t>Hf</t>
  </si>
  <si>
    <t>Hc</t>
  </si>
  <si>
    <t>Af</t>
  </si>
  <si>
    <t>Ac</t>
  </si>
  <si>
    <t>Hf_r</t>
  </si>
  <si>
    <t>Hc_r</t>
  </si>
  <si>
    <t>Af_r</t>
  </si>
  <si>
    <t>Ac_r</t>
  </si>
  <si>
    <t>Equipos</t>
  </si>
  <si>
    <t>Promedio:</t>
  </si>
  <si>
    <t>Goles</t>
  </si>
  <si>
    <t>+ 2.5 goles</t>
  </si>
  <si>
    <t>- 2.5 goles</t>
  </si>
  <si>
    <t>TOTALES</t>
  </si>
  <si>
    <t>EN CASA</t>
  </si>
  <si>
    <t>FUERA</t>
  </si>
  <si>
    <t>CLASIFICACIÓN</t>
  </si>
  <si>
    <t>PJ</t>
  </si>
  <si>
    <t>PG</t>
  </si>
  <si>
    <t>PE</t>
  </si>
  <si>
    <t>PP</t>
  </si>
  <si>
    <t>GF</t>
  </si>
  <si>
    <t>GC</t>
  </si>
  <si>
    <t>PT</t>
  </si>
  <si>
    <t>Real Madrid</t>
  </si>
  <si>
    <t>Getafe</t>
  </si>
  <si>
    <t>Girona</t>
  </si>
  <si>
    <t>Celta</t>
  </si>
  <si>
    <t>Levante</t>
  </si>
  <si>
    <t>THf</t>
  </si>
  <si>
    <t>THc</t>
  </si>
  <si>
    <t>TAc</t>
  </si>
  <si>
    <t>TAf</t>
  </si>
  <si>
    <t>Valladolid</t>
  </si>
  <si>
    <t>Rayo</t>
  </si>
  <si>
    <t>Huesca</t>
  </si>
  <si>
    <t>Local</t>
  </si>
  <si>
    <t>Visitante</t>
  </si>
  <si>
    <t>VL</t>
  </si>
  <si>
    <t>E</t>
  </si>
  <si>
    <t>VV</t>
  </si>
  <si>
    <t>Viernes 26 Oct.</t>
  </si>
  <si>
    <t>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</si>
</sst>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7" borderId="2" xfId="0" quotePrefix="1" applyFill="1" applyBorder="1" applyAlignment="1">
      <alignment horizontal="center" vertical="center"/>
    </xf>
    <xf numFmtId="0" fontId="0" fillId="8" borderId="2" xfId="0" quotePrefix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" fillId="0" borderId="0" xfId="2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/>
    <xf numFmtId="22" fontId="0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66FF66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ca.com/futbol/primera/clasific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="198" zoomScaleNormal="198" workbookViewId="0">
      <pane ySplit="3" topLeftCell="A4" activePane="bottomLeft" state="frozen"/>
      <selection pane="bottomLeft" activeCell="Y4" sqref="Y4"/>
    </sheetView>
  </sheetViews>
  <sheetFormatPr baseColWidth="10" defaultRowHeight="15" x14ac:dyDescent="0.2"/>
  <cols>
    <col min="1" max="1" width="14.5" bestFit="1" customWidth="1"/>
    <col min="2" max="2" width="11.5" bestFit="1" customWidth="1"/>
    <col min="3" max="3" width="7" customWidth="1"/>
    <col min="4" max="4" width="3.5" bestFit="1" customWidth="1"/>
    <col min="5" max="5" width="3.1640625" bestFit="1" customWidth="1"/>
    <col min="6" max="7" width="3.33203125" bestFit="1" customWidth="1"/>
    <col min="8" max="8" width="3.5" bestFit="1" customWidth="1"/>
    <col min="9" max="9" width="8.5" bestFit="1" customWidth="1"/>
    <col min="10" max="10" width="3" bestFit="1" customWidth="1"/>
    <col min="11" max="11" width="3.5" bestFit="1" customWidth="1"/>
    <col min="12" max="12" width="3.1640625" bestFit="1" customWidth="1"/>
    <col min="13" max="14" width="3.33203125" bestFit="1" customWidth="1"/>
    <col min="15" max="15" width="3.5" bestFit="1" customWidth="1"/>
    <col min="16" max="16" width="6.6640625" bestFit="1" customWidth="1"/>
    <col min="17" max="17" width="3" bestFit="1" customWidth="1"/>
    <col min="18" max="18" width="3.5" bestFit="1" customWidth="1"/>
    <col min="19" max="19" width="3.1640625" bestFit="1" customWidth="1"/>
    <col min="20" max="21" width="3.33203125" bestFit="1" customWidth="1"/>
    <col min="22" max="22" width="3.5" bestFit="1" customWidth="1"/>
    <col min="23" max="23" width="6.83203125" customWidth="1"/>
    <col min="24" max="24" width="5.6640625" customWidth="1"/>
    <col min="25" max="28" width="4.5" style="2" bestFit="1" customWidth="1"/>
    <col min="29" max="29" width="5.33203125" customWidth="1"/>
    <col min="30" max="30" width="4.6640625" style="2" bestFit="1" customWidth="1"/>
    <col min="31" max="31" width="4.83203125" style="2" bestFit="1" customWidth="1"/>
    <col min="32" max="32" width="4.6640625" style="2" bestFit="1" customWidth="1"/>
    <col min="33" max="33" width="4.83203125" style="2" bestFit="1" customWidth="1"/>
  </cols>
  <sheetData>
    <row r="1" spans="1:33" ht="16" thickBo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6" thickBot="1" x14ac:dyDescent="0.25">
      <c r="A2" s="4" t="s">
        <v>56</v>
      </c>
      <c r="C2" s="47" t="s">
        <v>28</v>
      </c>
      <c r="D2" s="47"/>
      <c r="E2" s="47"/>
      <c r="F2" s="47"/>
      <c r="G2" s="47"/>
      <c r="H2" s="47"/>
      <c r="I2" s="47"/>
      <c r="J2" s="48" t="s">
        <v>29</v>
      </c>
      <c r="K2" s="48"/>
      <c r="L2" s="48"/>
      <c r="M2" s="48"/>
      <c r="N2" s="48"/>
      <c r="O2" s="48"/>
      <c r="P2" s="48"/>
      <c r="Q2" s="49" t="s">
        <v>30</v>
      </c>
      <c r="R2" s="49"/>
      <c r="S2" s="49"/>
      <c r="T2" s="49"/>
      <c r="U2" s="49"/>
      <c r="V2" s="49"/>
      <c r="W2" s="49"/>
    </row>
    <row r="3" spans="1:33" ht="15.75" customHeight="1" x14ac:dyDescent="0.2">
      <c r="A3" s="2" t="s">
        <v>31</v>
      </c>
      <c r="B3" s="2"/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32</v>
      </c>
      <c r="K3" s="2" t="s">
        <v>33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Y3" s="14" t="s">
        <v>15</v>
      </c>
      <c r="Z3" s="15" t="s">
        <v>16</v>
      </c>
      <c r="AA3" s="15" t="s">
        <v>17</v>
      </c>
      <c r="AB3" s="16" t="s">
        <v>18</v>
      </c>
      <c r="AD3" s="17" t="s">
        <v>19</v>
      </c>
      <c r="AE3" s="18" t="s">
        <v>20</v>
      </c>
      <c r="AF3" s="18" t="s">
        <v>21</v>
      </c>
      <c r="AG3" s="19" t="s">
        <v>22</v>
      </c>
    </row>
    <row r="4" spans="1:33" ht="19" x14ac:dyDescent="0.25">
      <c r="A4" s="2">
        <v>1</v>
      </c>
      <c r="B4" s="52" t="s">
        <v>0</v>
      </c>
      <c r="C4" s="52">
        <v>11</v>
      </c>
      <c r="D4" s="52">
        <v>7</v>
      </c>
      <c r="E4" s="52">
        <v>3</v>
      </c>
      <c r="F4" s="52">
        <v>1</v>
      </c>
      <c r="G4" s="52">
        <v>31</v>
      </c>
      <c r="H4" s="52">
        <v>14</v>
      </c>
      <c r="I4" s="52">
        <v>24</v>
      </c>
      <c r="J4" s="52">
        <v>6</v>
      </c>
      <c r="K4" s="52">
        <v>4</v>
      </c>
      <c r="L4" s="52">
        <v>2</v>
      </c>
      <c r="M4" s="52">
        <v>0</v>
      </c>
      <c r="N4" s="52">
        <v>23</v>
      </c>
      <c r="O4" s="52">
        <v>8</v>
      </c>
      <c r="P4" s="52">
        <v>14</v>
      </c>
      <c r="Q4" s="52">
        <v>5</v>
      </c>
      <c r="R4" s="52">
        <v>3</v>
      </c>
      <c r="S4" s="52">
        <v>1</v>
      </c>
      <c r="T4" s="52">
        <v>1</v>
      </c>
      <c r="U4" s="52">
        <v>8</v>
      </c>
      <c r="V4" s="52">
        <v>6</v>
      </c>
      <c r="W4" s="52">
        <v>10</v>
      </c>
      <c r="Y4" s="5">
        <f>N4/J4</f>
        <v>3.8333333333333335</v>
      </c>
      <c r="Z4" s="6">
        <f>O4/J4</f>
        <v>1.3333333333333333</v>
      </c>
      <c r="AA4" s="6">
        <f>U4/Q4</f>
        <v>1.6</v>
      </c>
      <c r="AB4" s="7">
        <f>V4/Q4</f>
        <v>1.2</v>
      </c>
      <c r="AD4" s="8">
        <f t="shared" ref="AD4:AD23" si="0">Y4/$Y$25</f>
        <v>2.9850746268656723</v>
      </c>
      <c r="AE4" s="9">
        <f t="shared" ref="AE4:AE23" si="1">Z4/$Z$25</f>
        <v>1.1949215832710978</v>
      </c>
      <c r="AF4" s="9">
        <f t="shared" ref="AF4:AF23" si="2">AA4/$AA$25</f>
        <v>1.4339058999253176</v>
      </c>
      <c r="AG4" s="10">
        <f t="shared" ref="AG4:AG23" si="3">AB4/$AB$25</f>
        <v>0.93445814406229732</v>
      </c>
    </row>
    <row r="5" spans="1:33" ht="19" x14ac:dyDescent="0.25">
      <c r="A5" s="2">
        <v>2</v>
      </c>
      <c r="B5" s="52" t="s">
        <v>8</v>
      </c>
      <c r="C5" s="52">
        <v>11</v>
      </c>
      <c r="D5" s="52">
        <v>5</v>
      </c>
      <c r="E5" s="52">
        <v>5</v>
      </c>
      <c r="F5" s="52">
        <v>1</v>
      </c>
      <c r="G5" s="52">
        <v>13</v>
      </c>
      <c r="H5" s="52">
        <v>6</v>
      </c>
      <c r="I5" s="52">
        <v>20</v>
      </c>
      <c r="J5" s="52">
        <v>5</v>
      </c>
      <c r="K5" s="52">
        <v>4</v>
      </c>
      <c r="L5" s="52">
        <v>1</v>
      </c>
      <c r="M5" s="52">
        <v>0</v>
      </c>
      <c r="N5" s="52">
        <v>8</v>
      </c>
      <c r="O5" s="52">
        <v>1</v>
      </c>
      <c r="P5" s="52">
        <v>13</v>
      </c>
      <c r="Q5" s="52">
        <v>6</v>
      </c>
      <c r="R5" s="52">
        <v>1</v>
      </c>
      <c r="S5" s="52">
        <v>4</v>
      </c>
      <c r="T5" s="52">
        <v>1</v>
      </c>
      <c r="U5" s="52">
        <v>5</v>
      </c>
      <c r="V5" s="52">
        <v>5</v>
      </c>
      <c r="W5" s="52">
        <v>7</v>
      </c>
      <c r="Y5" s="8">
        <f t="shared" ref="Y5:Y23" si="4">N5/J5</f>
        <v>1.6</v>
      </c>
      <c r="Z5" s="9">
        <f t="shared" ref="Z5:Z23" si="5">O5/J5</f>
        <v>0.2</v>
      </c>
      <c r="AA5" s="9">
        <f t="shared" ref="AA5:AA23" si="6">U5/Q5</f>
        <v>0.83333333333333337</v>
      </c>
      <c r="AB5" s="10">
        <f t="shared" ref="AB5:AB23" si="7">V5/Q5</f>
        <v>0.83333333333333337</v>
      </c>
      <c r="AD5" s="8">
        <f t="shared" si="0"/>
        <v>1.2459441920830632</v>
      </c>
      <c r="AE5" s="9">
        <f t="shared" si="1"/>
        <v>0.1792382374906647</v>
      </c>
      <c r="AF5" s="9">
        <f t="shared" si="2"/>
        <v>0.74682598954443624</v>
      </c>
      <c r="AG5" s="10">
        <f t="shared" si="3"/>
        <v>0.64892926670992879</v>
      </c>
    </row>
    <row r="6" spans="1:33" ht="19" x14ac:dyDescent="0.25">
      <c r="A6" s="2">
        <v>3</v>
      </c>
      <c r="B6" s="52" t="s">
        <v>11</v>
      </c>
      <c r="C6" s="52">
        <v>11</v>
      </c>
      <c r="D6" s="52">
        <v>6</v>
      </c>
      <c r="E6" s="52">
        <v>2</v>
      </c>
      <c r="F6" s="52">
        <v>3</v>
      </c>
      <c r="G6" s="52">
        <v>15</v>
      </c>
      <c r="H6" s="52">
        <v>11</v>
      </c>
      <c r="I6" s="52">
        <v>20</v>
      </c>
      <c r="J6" s="52">
        <v>5</v>
      </c>
      <c r="K6" s="52">
        <v>3</v>
      </c>
      <c r="L6" s="52">
        <v>2</v>
      </c>
      <c r="M6" s="52">
        <v>0</v>
      </c>
      <c r="N6" s="52">
        <v>6</v>
      </c>
      <c r="O6" s="52">
        <v>3</v>
      </c>
      <c r="P6" s="52">
        <v>11</v>
      </c>
      <c r="Q6" s="52">
        <v>6</v>
      </c>
      <c r="R6" s="52">
        <v>3</v>
      </c>
      <c r="S6" s="52">
        <v>0</v>
      </c>
      <c r="T6" s="52">
        <v>3</v>
      </c>
      <c r="U6" s="52">
        <v>9</v>
      </c>
      <c r="V6" s="52">
        <v>8</v>
      </c>
      <c r="W6" s="52">
        <v>9</v>
      </c>
      <c r="Y6" s="8">
        <f t="shared" si="4"/>
        <v>1.2</v>
      </c>
      <c r="Z6" s="9">
        <f t="shared" si="5"/>
        <v>0.6</v>
      </c>
      <c r="AA6" s="9">
        <f t="shared" si="6"/>
        <v>1.5</v>
      </c>
      <c r="AB6" s="10">
        <f t="shared" si="7"/>
        <v>1.3333333333333333</v>
      </c>
      <c r="AD6" s="8">
        <f t="shared" si="0"/>
        <v>0.93445814406229732</v>
      </c>
      <c r="AE6" s="9">
        <f t="shared" si="1"/>
        <v>0.53771471247199409</v>
      </c>
      <c r="AF6" s="9">
        <f t="shared" si="2"/>
        <v>1.3442867811799852</v>
      </c>
      <c r="AG6" s="10">
        <f t="shared" si="3"/>
        <v>1.0382868267358858</v>
      </c>
    </row>
    <row r="7" spans="1:33" ht="19" x14ac:dyDescent="0.25">
      <c r="A7" s="2">
        <v>4</v>
      </c>
      <c r="B7" s="52" t="s">
        <v>1</v>
      </c>
      <c r="C7" s="52">
        <v>10</v>
      </c>
      <c r="D7" s="52">
        <v>6</v>
      </c>
      <c r="E7" s="52">
        <v>1</v>
      </c>
      <c r="F7" s="52">
        <v>3</v>
      </c>
      <c r="G7" s="52">
        <v>22</v>
      </c>
      <c r="H7" s="52">
        <v>13</v>
      </c>
      <c r="I7" s="52">
        <v>19</v>
      </c>
      <c r="J7" s="52">
        <v>5</v>
      </c>
      <c r="K7" s="52">
        <v>3</v>
      </c>
      <c r="L7" s="52">
        <v>1</v>
      </c>
      <c r="M7" s="52">
        <v>1</v>
      </c>
      <c r="N7" s="52">
        <v>7</v>
      </c>
      <c r="O7" s="52">
        <v>4</v>
      </c>
      <c r="P7" s="52">
        <v>10</v>
      </c>
      <c r="Q7" s="52">
        <v>5</v>
      </c>
      <c r="R7" s="52">
        <v>3</v>
      </c>
      <c r="S7" s="52">
        <v>0</v>
      </c>
      <c r="T7" s="52">
        <v>2</v>
      </c>
      <c r="U7" s="52">
        <v>15</v>
      </c>
      <c r="V7" s="52">
        <v>9</v>
      </c>
      <c r="W7" s="52">
        <v>9</v>
      </c>
      <c r="Y7" s="8">
        <f t="shared" si="4"/>
        <v>1.4</v>
      </c>
      <c r="Z7" s="9">
        <f t="shared" si="5"/>
        <v>0.8</v>
      </c>
      <c r="AA7" s="9">
        <f t="shared" si="6"/>
        <v>3</v>
      </c>
      <c r="AB7" s="10">
        <f t="shared" si="7"/>
        <v>1.8</v>
      </c>
      <c r="AD7" s="8">
        <f t="shared" si="0"/>
        <v>1.0902011680726802</v>
      </c>
      <c r="AE7" s="9">
        <f t="shared" si="1"/>
        <v>0.71695294996265879</v>
      </c>
      <c r="AF7" s="9">
        <f t="shared" si="2"/>
        <v>2.6885735623599705</v>
      </c>
      <c r="AG7" s="10">
        <f t="shared" si="3"/>
        <v>1.4016872160934462</v>
      </c>
    </row>
    <row r="8" spans="1:33" ht="19" x14ac:dyDescent="0.25">
      <c r="A8" s="2">
        <v>5</v>
      </c>
      <c r="B8" s="52" t="s">
        <v>4</v>
      </c>
      <c r="C8" s="52">
        <v>10</v>
      </c>
      <c r="D8" s="52">
        <v>5</v>
      </c>
      <c r="E8" s="52">
        <v>3</v>
      </c>
      <c r="F8" s="52">
        <v>2</v>
      </c>
      <c r="G8" s="52">
        <v>14</v>
      </c>
      <c r="H8" s="52">
        <v>8</v>
      </c>
      <c r="I8" s="52">
        <v>18</v>
      </c>
      <c r="J8" s="52">
        <v>4</v>
      </c>
      <c r="K8" s="52">
        <v>4</v>
      </c>
      <c r="L8" s="52">
        <v>0</v>
      </c>
      <c r="M8" s="52">
        <v>0</v>
      </c>
      <c r="N8" s="52">
        <v>7</v>
      </c>
      <c r="O8" s="52">
        <v>1</v>
      </c>
      <c r="P8" s="52">
        <v>12</v>
      </c>
      <c r="Q8" s="52">
        <v>6</v>
      </c>
      <c r="R8" s="52">
        <v>1</v>
      </c>
      <c r="S8" s="52">
        <v>3</v>
      </c>
      <c r="T8" s="52">
        <v>2</v>
      </c>
      <c r="U8" s="52">
        <v>7</v>
      </c>
      <c r="V8" s="52">
        <v>7</v>
      </c>
      <c r="W8" s="52">
        <v>6</v>
      </c>
      <c r="Y8" s="8">
        <f t="shared" si="4"/>
        <v>1.75</v>
      </c>
      <c r="Z8" s="9">
        <f t="shared" si="5"/>
        <v>0.25</v>
      </c>
      <c r="AA8" s="9">
        <f t="shared" si="6"/>
        <v>1.1666666666666667</v>
      </c>
      <c r="AB8" s="10">
        <f t="shared" si="7"/>
        <v>1.1666666666666667</v>
      </c>
      <c r="AD8" s="8">
        <f t="shared" si="0"/>
        <v>1.3627514600908504</v>
      </c>
      <c r="AE8" s="9">
        <f t="shared" si="1"/>
        <v>0.22404779686333087</v>
      </c>
      <c r="AF8" s="9">
        <f t="shared" si="2"/>
        <v>1.0455563853622107</v>
      </c>
      <c r="AG8" s="10">
        <f t="shared" si="3"/>
        <v>0.90850097339390024</v>
      </c>
    </row>
    <row r="9" spans="1:33" ht="19" x14ac:dyDescent="0.25">
      <c r="A9" s="2">
        <v>6</v>
      </c>
      <c r="B9" s="52" t="s">
        <v>39</v>
      </c>
      <c r="C9" s="52">
        <v>11</v>
      </c>
      <c r="D9" s="52">
        <v>5</v>
      </c>
      <c r="E9" s="52">
        <v>2</v>
      </c>
      <c r="F9" s="52">
        <v>4</v>
      </c>
      <c r="G9" s="52">
        <v>16</v>
      </c>
      <c r="H9" s="52">
        <v>14</v>
      </c>
      <c r="I9" s="52">
        <v>17</v>
      </c>
      <c r="J9" s="52">
        <v>6</v>
      </c>
      <c r="K9" s="52">
        <v>4</v>
      </c>
      <c r="L9" s="52">
        <v>1</v>
      </c>
      <c r="M9" s="52">
        <v>1</v>
      </c>
      <c r="N9" s="52">
        <v>10</v>
      </c>
      <c r="O9" s="52">
        <v>3</v>
      </c>
      <c r="P9" s="52">
        <v>13</v>
      </c>
      <c r="Q9" s="52">
        <v>5</v>
      </c>
      <c r="R9" s="52">
        <v>1</v>
      </c>
      <c r="S9" s="52">
        <v>1</v>
      </c>
      <c r="T9" s="52">
        <v>3</v>
      </c>
      <c r="U9" s="52">
        <v>6</v>
      </c>
      <c r="V9" s="52">
        <v>11</v>
      </c>
      <c r="W9" s="52">
        <v>4</v>
      </c>
      <c r="Y9" s="8">
        <f t="shared" si="4"/>
        <v>1.6666666666666667</v>
      </c>
      <c r="Z9" s="9">
        <f t="shared" si="5"/>
        <v>0.5</v>
      </c>
      <c r="AA9" s="9">
        <f t="shared" si="6"/>
        <v>1.2</v>
      </c>
      <c r="AB9" s="10">
        <f t="shared" si="7"/>
        <v>2.2000000000000002</v>
      </c>
      <c r="AD9" s="8">
        <f t="shared" si="0"/>
        <v>1.2978585334198576</v>
      </c>
      <c r="AE9" s="9">
        <f t="shared" si="1"/>
        <v>0.44809559372666175</v>
      </c>
      <c r="AF9" s="9">
        <f t="shared" si="2"/>
        <v>1.0754294249439882</v>
      </c>
      <c r="AG9" s="10">
        <f t="shared" si="3"/>
        <v>1.7131732641142119</v>
      </c>
    </row>
    <row r="10" spans="1:33" ht="19" x14ac:dyDescent="0.25">
      <c r="A10" s="2">
        <v>7</v>
      </c>
      <c r="B10" s="52" t="s">
        <v>43</v>
      </c>
      <c r="C10" s="52">
        <v>11</v>
      </c>
      <c r="D10" s="52">
        <v>5</v>
      </c>
      <c r="E10" s="52">
        <v>2</v>
      </c>
      <c r="F10" s="52">
        <v>4</v>
      </c>
      <c r="G10" s="52">
        <v>16</v>
      </c>
      <c r="H10" s="52">
        <v>15</v>
      </c>
      <c r="I10" s="52">
        <v>17</v>
      </c>
      <c r="J10" s="52">
        <v>5</v>
      </c>
      <c r="K10" s="52">
        <v>2</v>
      </c>
      <c r="L10" s="52">
        <v>1</v>
      </c>
      <c r="M10" s="52">
        <v>2</v>
      </c>
      <c r="N10" s="52">
        <v>9</v>
      </c>
      <c r="O10" s="52">
        <v>11</v>
      </c>
      <c r="P10" s="52">
        <v>7</v>
      </c>
      <c r="Q10" s="52">
        <v>6</v>
      </c>
      <c r="R10" s="52">
        <v>3</v>
      </c>
      <c r="S10" s="52">
        <v>1</v>
      </c>
      <c r="T10" s="52">
        <v>2</v>
      </c>
      <c r="U10" s="52">
        <v>7</v>
      </c>
      <c r="V10" s="52">
        <v>4</v>
      </c>
      <c r="W10" s="52">
        <v>10</v>
      </c>
      <c r="Y10" s="8">
        <f t="shared" si="4"/>
        <v>1.8</v>
      </c>
      <c r="Z10" s="9">
        <f t="shared" si="5"/>
        <v>2.2000000000000002</v>
      </c>
      <c r="AA10" s="9">
        <f t="shared" si="6"/>
        <v>1.1666666666666667</v>
      </c>
      <c r="AB10" s="10">
        <f t="shared" si="7"/>
        <v>0.66666666666666663</v>
      </c>
      <c r="AD10" s="8">
        <f t="shared" si="0"/>
        <v>1.4016872160934462</v>
      </c>
      <c r="AE10" s="9">
        <f t="shared" si="1"/>
        <v>1.9716206123973117</v>
      </c>
      <c r="AF10" s="9">
        <f t="shared" si="2"/>
        <v>1.0455563853622107</v>
      </c>
      <c r="AG10" s="10">
        <f t="shared" si="3"/>
        <v>0.5191434133679429</v>
      </c>
    </row>
    <row r="11" spans="1:33" ht="19" x14ac:dyDescent="0.25">
      <c r="A11" s="2">
        <v>8</v>
      </c>
      <c r="B11" s="52" t="s">
        <v>48</v>
      </c>
      <c r="C11" s="52">
        <v>11</v>
      </c>
      <c r="D11" s="52">
        <v>4</v>
      </c>
      <c r="E11" s="52">
        <v>4</v>
      </c>
      <c r="F11" s="52">
        <v>3</v>
      </c>
      <c r="G11" s="52">
        <v>9</v>
      </c>
      <c r="H11" s="52">
        <v>9</v>
      </c>
      <c r="I11" s="52">
        <v>16</v>
      </c>
      <c r="J11" s="52">
        <v>5</v>
      </c>
      <c r="K11" s="52">
        <v>2</v>
      </c>
      <c r="L11" s="52">
        <v>1</v>
      </c>
      <c r="M11" s="52">
        <v>2</v>
      </c>
      <c r="N11" s="52">
        <v>4</v>
      </c>
      <c r="O11" s="52">
        <v>4</v>
      </c>
      <c r="P11" s="52">
        <v>7</v>
      </c>
      <c r="Q11" s="52">
        <v>6</v>
      </c>
      <c r="R11" s="52">
        <v>2</v>
      </c>
      <c r="S11" s="52">
        <v>3</v>
      </c>
      <c r="T11" s="52">
        <v>1</v>
      </c>
      <c r="U11" s="52">
        <v>5</v>
      </c>
      <c r="V11" s="52">
        <v>5</v>
      </c>
      <c r="W11" s="52">
        <v>9</v>
      </c>
      <c r="Y11" s="8">
        <f t="shared" si="4"/>
        <v>0.8</v>
      </c>
      <c r="Z11" s="9">
        <f t="shared" si="5"/>
        <v>0.8</v>
      </c>
      <c r="AA11" s="9">
        <f t="shared" si="6"/>
        <v>0.83333333333333337</v>
      </c>
      <c r="AB11" s="10">
        <f t="shared" si="7"/>
        <v>0.83333333333333337</v>
      </c>
      <c r="AD11" s="8">
        <f t="shared" si="0"/>
        <v>0.62297209604153159</v>
      </c>
      <c r="AE11" s="9">
        <f t="shared" si="1"/>
        <v>0.71695294996265879</v>
      </c>
      <c r="AF11" s="9">
        <f t="shared" si="2"/>
        <v>0.74682598954443624</v>
      </c>
      <c r="AG11" s="10">
        <f t="shared" si="3"/>
        <v>0.64892926670992879</v>
      </c>
    </row>
    <row r="12" spans="1:33" ht="19" x14ac:dyDescent="0.25">
      <c r="A12" s="2">
        <v>9</v>
      </c>
      <c r="B12" s="52" t="s">
        <v>41</v>
      </c>
      <c r="C12" s="52">
        <v>11</v>
      </c>
      <c r="D12" s="52">
        <v>4</v>
      </c>
      <c r="E12" s="52">
        <v>4</v>
      </c>
      <c r="F12" s="52">
        <v>3</v>
      </c>
      <c r="G12" s="52">
        <v>13</v>
      </c>
      <c r="H12" s="52">
        <v>14</v>
      </c>
      <c r="I12" s="52">
        <v>16</v>
      </c>
      <c r="J12" s="52">
        <v>6</v>
      </c>
      <c r="K12" s="52">
        <v>2</v>
      </c>
      <c r="L12" s="52">
        <v>1</v>
      </c>
      <c r="M12" s="52">
        <v>3</v>
      </c>
      <c r="N12" s="52">
        <v>8</v>
      </c>
      <c r="O12" s="52">
        <v>11</v>
      </c>
      <c r="P12" s="52">
        <v>7</v>
      </c>
      <c r="Q12" s="52">
        <v>5</v>
      </c>
      <c r="R12" s="52">
        <v>2</v>
      </c>
      <c r="S12" s="52">
        <v>3</v>
      </c>
      <c r="T12" s="52">
        <v>0</v>
      </c>
      <c r="U12" s="52">
        <v>5</v>
      </c>
      <c r="V12" s="52">
        <v>3</v>
      </c>
      <c r="W12" s="52">
        <v>9</v>
      </c>
      <c r="Y12" s="8">
        <f t="shared" si="4"/>
        <v>1.3333333333333333</v>
      </c>
      <c r="Z12" s="9">
        <f t="shared" si="5"/>
        <v>1.8333333333333333</v>
      </c>
      <c r="AA12" s="9">
        <f t="shared" si="6"/>
        <v>1</v>
      </c>
      <c r="AB12" s="10">
        <f t="shared" si="7"/>
        <v>0.6</v>
      </c>
      <c r="AD12" s="8">
        <f t="shared" si="0"/>
        <v>1.0382868267358858</v>
      </c>
      <c r="AE12" s="9">
        <f t="shared" si="1"/>
        <v>1.6430171769977595</v>
      </c>
      <c r="AF12" s="9">
        <f t="shared" si="2"/>
        <v>0.89619118745332349</v>
      </c>
      <c r="AG12" s="10">
        <f t="shared" si="3"/>
        <v>0.46722907203114866</v>
      </c>
    </row>
    <row r="13" spans="1:33" ht="19" x14ac:dyDescent="0.25">
      <c r="A13" s="2">
        <v>10</v>
      </c>
      <c r="B13" s="52" t="s">
        <v>40</v>
      </c>
      <c r="C13" s="52">
        <v>10</v>
      </c>
      <c r="D13" s="52">
        <v>4</v>
      </c>
      <c r="E13" s="52">
        <v>3</v>
      </c>
      <c r="F13" s="52">
        <v>3</v>
      </c>
      <c r="G13" s="52">
        <v>10</v>
      </c>
      <c r="H13" s="52">
        <v>8</v>
      </c>
      <c r="I13" s="52">
        <v>15</v>
      </c>
      <c r="J13" s="52">
        <v>5</v>
      </c>
      <c r="K13" s="52">
        <v>2</v>
      </c>
      <c r="L13" s="52">
        <v>1</v>
      </c>
      <c r="M13" s="52">
        <v>2</v>
      </c>
      <c r="N13" s="52">
        <v>4</v>
      </c>
      <c r="O13" s="52">
        <v>3</v>
      </c>
      <c r="P13" s="52">
        <v>7</v>
      </c>
      <c r="Q13" s="52">
        <v>5</v>
      </c>
      <c r="R13" s="52">
        <v>2</v>
      </c>
      <c r="S13" s="52">
        <v>2</v>
      </c>
      <c r="T13" s="52">
        <v>1</v>
      </c>
      <c r="U13" s="52">
        <v>6</v>
      </c>
      <c r="V13" s="52">
        <v>5</v>
      </c>
      <c r="W13" s="52">
        <v>8</v>
      </c>
      <c r="Y13" s="8">
        <f t="shared" si="4"/>
        <v>0.8</v>
      </c>
      <c r="Z13" s="9">
        <f t="shared" si="5"/>
        <v>0.6</v>
      </c>
      <c r="AA13" s="9">
        <f t="shared" si="6"/>
        <v>1.2</v>
      </c>
      <c r="AB13" s="10">
        <f t="shared" si="7"/>
        <v>1</v>
      </c>
      <c r="AD13" s="8">
        <f t="shared" si="0"/>
        <v>0.62297209604153159</v>
      </c>
      <c r="AE13" s="9">
        <f t="shared" si="1"/>
        <v>0.53771471247199409</v>
      </c>
      <c r="AF13" s="9">
        <f t="shared" si="2"/>
        <v>1.0754294249439882</v>
      </c>
      <c r="AG13" s="10">
        <f t="shared" si="3"/>
        <v>0.77871512005191446</v>
      </c>
    </row>
    <row r="14" spans="1:33" ht="19" x14ac:dyDescent="0.25">
      <c r="A14" s="2">
        <v>11</v>
      </c>
      <c r="B14" s="52" t="s">
        <v>3</v>
      </c>
      <c r="C14" s="52">
        <v>11</v>
      </c>
      <c r="D14" s="52">
        <v>4</v>
      </c>
      <c r="E14" s="52">
        <v>2</v>
      </c>
      <c r="F14" s="52">
        <v>5</v>
      </c>
      <c r="G14" s="52">
        <v>12</v>
      </c>
      <c r="H14" s="52">
        <v>18</v>
      </c>
      <c r="I14" s="52">
        <v>14</v>
      </c>
      <c r="J14" s="52">
        <v>6</v>
      </c>
      <c r="K14" s="52">
        <v>3</v>
      </c>
      <c r="L14" s="52">
        <v>1</v>
      </c>
      <c r="M14" s="52">
        <v>2</v>
      </c>
      <c r="N14" s="52">
        <v>8</v>
      </c>
      <c r="O14" s="52">
        <v>8</v>
      </c>
      <c r="P14" s="52">
        <v>10</v>
      </c>
      <c r="Q14" s="52">
        <v>5</v>
      </c>
      <c r="R14" s="52">
        <v>1</v>
      </c>
      <c r="S14" s="52">
        <v>1</v>
      </c>
      <c r="T14" s="52">
        <v>3</v>
      </c>
      <c r="U14" s="52">
        <v>4</v>
      </c>
      <c r="V14" s="52">
        <v>10</v>
      </c>
      <c r="W14" s="52">
        <v>4</v>
      </c>
      <c r="Y14" s="8">
        <f t="shared" si="4"/>
        <v>1.3333333333333333</v>
      </c>
      <c r="Z14" s="9">
        <f t="shared" si="5"/>
        <v>1.3333333333333333</v>
      </c>
      <c r="AA14" s="9">
        <f t="shared" si="6"/>
        <v>0.8</v>
      </c>
      <c r="AB14" s="10">
        <f t="shared" si="7"/>
        <v>2</v>
      </c>
      <c r="AD14" s="8">
        <f t="shared" si="0"/>
        <v>1.0382868267358858</v>
      </c>
      <c r="AE14" s="9">
        <f t="shared" si="1"/>
        <v>1.1949215832710978</v>
      </c>
      <c r="AF14" s="9">
        <f t="shared" si="2"/>
        <v>0.71695294996265879</v>
      </c>
      <c r="AG14" s="10">
        <f t="shared" si="3"/>
        <v>1.5574302401038289</v>
      </c>
    </row>
    <row r="15" spans="1:33" ht="19" x14ac:dyDescent="0.25">
      <c r="A15" s="2">
        <v>12</v>
      </c>
      <c r="B15" s="52" t="s">
        <v>42</v>
      </c>
      <c r="C15" s="52">
        <v>10</v>
      </c>
      <c r="D15" s="52">
        <v>3</v>
      </c>
      <c r="E15" s="52">
        <v>4</v>
      </c>
      <c r="F15" s="52">
        <v>3</v>
      </c>
      <c r="G15" s="52">
        <v>17</v>
      </c>
      <c r="H15" s="52">
        <v>13</v>
      </c>
      <c r="I15" s="52">
        <v>13</v>
      </c>
      <c r="J15" s="52">
        <v>6</v>
      </c>
      <c r="K15" s="52">
        <v>2</v>
      </c>
      <c r="L15" s="52">
        <v>3</v>
      </c>
      <c r="M15" s="52">
        <v>1</v>
      </c>
      <c r="N15" s="52">
        <v>11</v>
      </c>
      <c r="O15" s="52">
        <v>6</v>
      </c>
      <c r="P15" s="52">
        <v>9</v>
      </c>
      <c r="Q15" s="52">
        <v>4</v>
      </c>
      <c r="R15" s="52">
        <v>1</v>
      </c>
      <c r="S15" s="52">
        <v>1</v>
      </c>
      <c r="T15" s="52">
        <v>2</v>
      </c>
      <c r="U15" s="52">
        <v>6</v>
      </c>
      <c r="V15" s="52">
        <v>7</v>
      </c>
      <c r="W15" s="52">
        <v>4</v>
      </c>
      <c r="Y15" s="8">
        <f t="shared" si="4"/>
        <v>1.8333333333333333</v>
      </c>
      <c r="Z15" s="9">
        <f t="shared" si="5"/>
        <v>1</v>
      </c>
      <c r="AA15" s="9">
        <f t="shared" si="6"/>
        <v>1.5</v>
      </c>
      <c r="AB15" s="10">
        <f t="shared" si="7"/>
        <v>1.75</v>
      </c>
      <c r="AD15" s="8">
        <f t="shared" si="0"/>
        <v>1.4276443867618431</v>
      </c>
      <c r="AE15" s="9">
        <f t="shared" si="1"/>
        <v>0.89619118745332349</v>
      </c>
      <c r="AF15" s="9">
        <f t="shared" si="2"/>
        <v>1.3442867811799852</v>
      </c>
      <c r="AG15" s="10">
        <f t="shared" si="3"/>
        <v>1.3627514600908504</v>
      </c>
    </row>
    <row r="16" spans="1:33" ht="19" x14ac:dyDescent="0.25">
      <c r="A16" s="2">
        <v>13</v>
      </c>
      <c r="B16" s="52" t="s">
        <v>9</v>
      </c>
      <c r="C16" s="52">
        <v>10</v>
      </c>
      <c r="D16" s="52">
        <v>3</v>
      </c>
      <c r="E16" s="52">
        <v>3</v>
      </c>
      <c r="F16" s="52">
        <v>4</v>
      </c>
      <c r="G16" s="52">
        <v>12</v>
      </c>
      <c r="H16" s="52">
        <v>13</v>
      </c>
      <c r="I16" s="52">
        <v>12</v>
      </c>
      <c r="J16" s="52">
        <v>4</v>
      </c>
      <c r="K16" s="52">
        <v>0</v>
      </c>
      <c r="L16" s="52">
        <v>2</v>
      </c>
      <c r="M16" s="52">
        <v>2</v>
      </c>
      <c r="N16" s="52">
        <v>3</v>
      </c>
      <c r="O16" s="52">
        <v>5</v>
      </c>
      <c r="P16" s="52">
        <v>2</v>
      </c>
      <c r="Q16" s="52">
        <v>6</v>
      </c>
      <c r="R16" s="52">
        <v>3</v>
      </c>
      <c r="S16" s="52">
        <v>1</v>
      </c>
      <c r="T16" s="52">
        <v>2</v>
      </c>
      <c r="U16" s="52">
        <v>9</v>
      </c>
      <c r="V16" s="52">
        <v>8</v>
      </c>
      <c r="W16" s="52">
        <v>10</v>
      </c>
      <c r="Y16" s="8">
        <f t="shared" si="4"/>
        <v>0.75</v>
      </c>
      <c r="Z16" s="9">
        <f t="shared" si="5"/>
        <v>1.25</v>
      </c>
      <c r="AA16" s="9">
        <f t="shared" si="6"/>
        <v>1.5</v>
      </c>
      <c r="AB16" s="10">
        <f t="shared" si="7"/>
        <v>1.3333333333333333</v>
      </c>
      <c r="AD16" s="8">
        <f t="shared" si="0"/>
        <v>0.5840363400389359</v>
      </c>
      <c r="AE16" s="9">
        <f t="shared" si="1"/>
        <v>1.1202389843166543</v>
      </c>
      <c r="AF16" s="9">
        <f t="shared" si="2"/>
        <v>1.3442867811799852</v>
      </c>
      <c r="AG16" s="10">
        <f t="shared" si="3"/>
        <v>1.0382868267358858</v>
      </c>
    </row>
    <row r="17" spans="1:33" ht="19" x14ac:dyDescent="0.25">
      <c r="A17" s="2">
        <v>14</v>
      </c>
      <c r="B17" s="52" t="s">
        <v>12</v>
      </c>
      <c r="C17" s="52">
        <v>10</v>
      </c>
      <c r="D17" s="52">
        <v>3</v>
      </c>
      <c r="E17" s="52">
        <v>3</v>
      </c>
      <c r="F17" s="52">
        <v>4</v>
      </c>
      <c r="G17" s="52">
        <v>5</v>
      </c>
      <c r="H17" s="52">
        <v>9</v>
      </c>
      <c r="I17" s="52">
        <v>12</v>
      </c>
      <c r="J17" s="52">
        <v>5</v>
      </c>
      <c r="K17" s="52">
        <v>2</v>
      </c>
      <c r="L17" s="52">
        <v>1</v>
      </c>
      <c r="M17" s="52">
        <v>2</v>
      </c>
      <c r="N17" s="52">
        <v>4</v>
      </c>
      <c r="O17" s="52">
        <v>6</v>
      </c>
      <c r="P17" s="52">
        <v>7</v>
      </c>
      <c r="Q17" s="52">
        <v>5</v>
      </c>
      <c r="R17" s="52">
        <v>1</v>
      </c>
      <c r="S17" s="52">
        <v>2</v>
      </c>
      <c r="T17" s="52">
        <v>2</v>
      </c>
      <c r="U17" s="52">
        <v>1</v>
      </c>
      <c r="V17" s="52">
        <v>3</v>
      </c>
      <c r="W17" s="52">
        <v>5</v>
      </c>
      <c r="Y17" s="8">
        <f t="shared" si="4"/>
        <v>0.8</v>
      </c>
      <c r="Z17" s="9">
        <f t="shared" si="5"/>
        <v>1.2</v>
      </c>
      <c r="AA17" s="9">
        <f t="shared" si="6"/>
        <v>0.2</v>
      </c>
      <c r="AB17" s="10">
        <f t="shared" si="7"/>
        <v>0.6</v>
      </c>
      <c r="AD17" s="8">
        <f t="shared" si="0"/>
        <v>0.62297209604153159</v>
      </c>
      <c r="AE17" s="9">
        <f t="shared" si="1"/>
        <v>1.0754294249439882</v>
      </c>
      <c r="AF17" s="9">
        <f t="shared" si="2"/>
        <v>0.1792382374906647</v>
      </c>
      <c r="AG17" s="10">
        <f t="shared" si="3"/>
        <v>0.46722907203114866</v>
      </c>
    </row>
    <row r="18" spans="1:33" ht="19" x14ac:dyDescent="0.25">
      <c r="A18" s="2">
        <v>15</v>
      </c>
      <c r="B18" s="52" t="s">
        <v>5</v>
      </c>
      <c r="C18" s="52">
        <v>11</v>
      </c>
      <c r="D18" s="52">
        <v>1</v>
      </c>
      <c r="E18" s="52">
        <v>8</v>
      </c>
      <c r="F18" s="52">
        <v>2</v>
      </c>
      <c r="G18" s="52">
        <v>7</v>
      </c>
      <c r="H18" s="52">
        <v>9</v>
      </c>
      <c r="I18" s="52">
        <v>11</v>
      </c>
      <c r="J18" s="52">
        <v>6</v>
      </c>
      <c r="K18" s="52">
        <v>0</v>
      </c>
      <c r="L18" s="52">
        <v>5</v>
      </c>
      <c r="M18" s="52">
        <v>1</v>
      </c>
      <c r="N18" s="52">
        <v>4</v>
      </c>
      <c r="O18" s="52">
        <v>5</v>
      </c>
      <c r="P18" s="52">
        <v>5</v>
      </c>
      <c r="Q18" s="52">
        <v>5</v>
      </c>
      <c r="R18" s="52">
        <v>1</v>
      </c>
      <c r="S18" s="52">
        <v>3</v>
      </c>
      <c r="T18" s="52">
        <v>1</v>
      </c>
      <c r="U18" s="52">
        <v>3</v>
      </c>
      <c r="V18" s="52">
        <v>4</v>
      </c>
      <c r="W18" s="52">
        <v>6</v>
      </c>
      <c r="Y18" s="8">
        <f t="shared" si="4"/>
        <v>0.66666666666666663</v>
      </c>
      <c r="Z18" s="9">
        <f t="shared" si="5"/>
        <v>0.83333333333333337</v>
      </c>
      <c r="AA18" s="9">
        <f t="shared" si="6"/>
        <v>0.6</v>
      </c>
      <c r="AB18" s="10">
        <f t="shared" si="7"/>
        <v>0.8</v>
      </c>
      <c r="AD18" s="8">
        <f t="shared" si="0"/>
        <v>0.5191434133679429</v>
      </c>
      <c r="AE18" s="9">
        <f t="shared" si="1"/>
        <v>0.74682598954443624</v>
      </c>
      <c r="AF18" s="9">
        <f t="shared" si="2"/>
        <v>0.53771471247199409</v>
      </c>
      <c r="AG18" s="10">
        <f t="shared" si="3"/>
        <v>0.62297209604153159</v>
      </c>
    </row>
    <row r="19" spans="1:33" ht="19" x14ac:dyDescent="0.25">
      <c r="A19" s="2">
        <v>16</v>
      </c>
      <c r="B19" s="52" t="s">
        <v>2</v>
      </c>
      <c r="C19" s="52">
        <v>11</v>
      </c>
      <c r="D19" s="52">
        <v>2</v>
      </c>
      <c r="E19" s="52">
        <v>4</v>
      </c>
      <c r="F19" s="52">
        <v>5</v>
      </c>
      <c r="G19" s="52">
        <v>8</v>
      </c>
      <c r="H19" s="52">
        <v>10</v>
      </c>
      <c r="I19" s="52">
        <v>10</v>
      </c>
      <c r="J19" s="52">
        <v>6</v>
      </c>
      <c r="K19" s="52">
        <v>0</v>
      </c>
      <c r="L19" s="52">
        <v>3</v>
      </c>
      <c r="M19" s="52">
        <v>3</v>
      </c>
      <c r="N19" s="52">
        <v>2</v>
      </c>
      <c r="O19" s="52">
        <v>5</v>
      </c>
      <c r="P19" s="52">
        <v>3</v>
      </c>
      <c r="Q19" s="52">
        <v>5</v>
      </c>
      <c r="R19" s="52">
        <v>2</v>
      </c>
      <c r="S19" s="52">
        <v>1</v>
      </c>
      <c r="T19" s="52">
        <v>2</v>
      </c>
      <c r="U19" s="52">
        <v>6</v>
      </c>
      <c r="V19" s="52">
        <v>5</v>
      </c>
      <c r="W19" s="52">
        <v>7</v>
      </c>
      <c r="Y19" s="8">
        <f t="shared" si="4"/>
        <v>0.33333333333333331</v>
      </c>
      <c r="Z19" s="9">
        <f t="shared" si="5"/>
        <v>0.83333333333333337</v>
      </c>
      <c r="AA19" s="9">
        <f t="shared" si="6"/>
        <v>1.2</v>
      </c>
      <c r="AB19" s="10">
        <f t="shared" si="7"/>
        <v>1</v>
      </c>
      <c r="AD19" s="8">
        <f t="shared" si="0"/>
        <v>0.25957170668397145</v>
      </c>
      <c r="AE19" s="9">
        <f t="shared" si="1"/>
        <v>0.74682598954443624</v>
      </c>
      <c r="AF19" s="9">
        <f t="shared" si="2"/>
        <v>1.0754294249439882</v>
      </c>
      <c r="AG19" s="10">
        <f t="shared" si="3"/>
        <v>0.77871512005191446</v>
      </c>
    </row>
    <row r="20" spans="1:33" ht="19" x14ac:dyDescent="0.25">
      <c r="A20" s="2">
        <v>17</v>
      </c>
      <c r="B20" s="52" t="s">
        <v>10</v>
      </c>
      <c r="C20" s="52">
        <v>10</v>
      </c>
      <c r="D20" s="52">
        <v>1</v>
      </c>
      <c r="E20" s="52">
        <v>7</v>
      </c>
      <c r="F20" s="52">
        <v>2</v>
      </c>
      <c r="G20" s="52">
        <v>11</v>
      </c>
      <c r="H20" s="52">
        <v>15</v>
      </c>
      <c r="I20" s="52">
        <v>10</v>
      </c>
      <c r="J20" s="52">
        <v>6</v>
      </c>
      <c r="K20" s="52">
        <v>1</v>
      </c>
      <c r="L20" s="52">
        <v>3</v>
      </c>
      <c r="M20" s="52">
        <v>2</v>
      </c>
      <c r="N20" s="52">
        <v>6</v>
      </c>
      <c r="O20" s="52">
        <v>10</v>
      </c>
      <c r="P20" s="52">
        <v>6</v>
      </c>
      <c r="Q20" s="52">
        <v>4</v>
      </c>
      <c r="R20" s="52">
        <v>0</v>
      </c>
      <c r="S20" s="52">
        <v>4</v>
      </c>
      <c r="T20" s="52">
        <v>0</v>
      </c>
      <c r="U20" s="52">
        <v>5</v>
      </c>
      <c r="V20" s="52">
        <v>5</v>
      </c>
      <c r="W20" s="52">
        <v>4</v>
      </c>
      <c r="Y20" s="8">
        <f t="shared" si="4"/>
        <v>1</v>
      </c>
      <c r="Z20" s="9">
        <f t="shared" si="5"/>
        <v>1.6666666666666667</v>
      </c>
      <c r="AA20" s="9">
        <f t="shared" si="6"/>
        <v>1.25</v>
      </c>
      <c r="AB20" s="10">
        <f t="shared" si="7"/>
        <v>1.25</v>
      </c>
      <c r="AD20" s="8">
        <f t="shared" si="0"/>
        <v>0.77871512005191446</v>
      </c>
      <c r="AE20" s="9">
        <f t="shared" si="1"/>
        <v>1.4936519790888725</v>
      </c>
      <c r="AF20" s="9">
        <f t="shared" si="2"/>
        <v>1.1202389843166543</v>
      </c>
      <c r="AG20" s="10">
        <f t="shared" si="3"/>
        <v>0.97339390006489313</v>
      </c>
    </row>
    <row r="21" spans="1:33" ht="19" x14ac:dyDescent="0.25">
      <c r="A21" s="2">
        <v>18</v>
      </c>
      <c r="B21" s="52" t="s">
        <v>13</v>
      </c>
      <c r="C21" s="52">
        <v>11</v>
      </c>
      <c r="D21" s="52">
        <v>2</v>
      </c>
      <c r="E21" s="52">
        <v>3</v>
      </c>
      <c r="F21" s="52">
        <v>6</v>
      </c>
      <c r="G21" s="52">
        <v>9</v>
      </c>
      <c r="H21" s="52">
        <v>16</v>
      </c>
      <c r="I21" s="52">
        <v>9</v>
      </c>
      <c r="J21" s="52">
        <v>5</v>
      </c>
      <c r="K21" s="52">
        <v>2</v>
      </c>
      <c r="L21" s="52">
        <v>2</v>
      </c>
      <c r="M21" s="52">
        <v>1</v>
      </c>
      <c r="N21" s="52">
        <v>6</v>
      </c>
      <c r="O21" s="52">
        <v>5</v>
      </c>
      <c r="P21" s="52">
        <v>8</v>
      </c>
      <c r="Q21" s="52">
        <v>6</v>
      </c>
      <c r="R21" s="52">
        <v>0</v>
      </c>
      <c r="S21" s="52">
        <v>1</v>
      </c>
      <c r="T21" s="52">
        <v>5</v>
      </c>
      <c r="U21" s="52">
        <v>3</v>
      </c>
      <c r="V21" s="52">
        <v>11</v>
      </c>
      <c r="W21" s="52">
        <v>1</v>
      </c>
      <c r="Y21" s="8">
        <f t="shared" si="4"/>
        <v>1.2</v>
      </c>
      <c r="Z21" s="9">
        <f t="shared" si="5"/>
        <v>1</v>
      </c>
      <c r="AA21" s="9">
        <f t="shared" si="6"/>
        <v>0.5</v>
      </c>
      <c r="AB21" s="10">
        <f t="shared" si="7"/>
        <v>1.8333333333333333</v>
      </c>
      <c r="AD21" s="8">
        <f t="shared" si="0"/>
        <v>0.93445814406229732</v>
      </c>
      <c r="AE21" s="9">
        <f t="shared" si="1"/>
        <v>0.89619118745332349</v>
      </c>
      <c r="AF21" s="9">
        <f t="shared" si="2"/>
        <v>0.44809559372666175</v>
      </c>
      <c r="AG21" s="10">
        <f t="shared" si="3"/>
        <v>1.4276443867618431</v>
      </c>
    </row>
    <row r="22" spans="1:33" ht="19" x14ac:dyDescent="0.25">
      <c r="A22" s="2">
        <v>19</v>
      </c>
      <c r="B22" s="52" t="s">
        <v>49</v>
      </c>
      <c r="C22" s="52">
        <v>11</v>
      </c>
      <c r="D22" s="52">
        <v>1</v>
      </c>
      <c r="E22" s="52">
        <v>3</v>
      </c>
      <c r="F22" s="52">
        <v>7</v>
      </c>
      <c r="G22" s="52">
        <v>12</v>
      </c>
      <c r="H22" s="52">
        <v>23</v>
      </c>
      <c r="I22" s="52">
        <v>6</v>
      </c>
      <c r="J22" s="52">
        <v>6</v>
      </c>
      <c r="K22" s="52">
        <v>0</v>
      </c>
      <c r="L22" s="52">
        <v>2</v>
      </c>
      <c r="M22" s="52">
        <v>4</v>
      </c>
      <c r="N22" s="52">
        <v>8</v>
      </c>
      <c r="O22" s="52">
        <v>17</v>
      </c>
      <c r="P22" s="52">
        <v>2</v>
      </c>
      <c r="Q22" s="52">
        <v>5</v>
      </c>
      <c r="R22" s="52">
        <v>1</v>
      </c>
      <c r="S22" s="52">
        <v>1</v>
      </c>
      <c r="T22" s="52">
        <v>3</v>
      </c>
      <c r="U22" s="52">
        <v>4</v>
      </c>
      <c r="V22" s="52">
        <v>6</v>
      </c>
      <c r="W22" s="52">
        <v>4</v>
      </c>
      <c r="Y22" s="8">
        <f t="shared" si="4"/>
        <v>1.3333333333333333</v>
      </c>
      <c r="Z22" s="9">
        <f t="shared" si="5"/>
        <v>2.8333333333333335</v>
      </c>
      <c r="AA22" s="9">
        <f t="shared" si="6"/>
        <v>0.8</v>
      </c>
      <c r="AB22" s="10">
        <f t="shared" si="7"/>
        <v>1.2</v>
      </c>
      <c r="AD22" s="8">
        <f t="shared" si="0"/>
        <v>1.0382868267358858</v>
      </c>
      <c r="AE22" s="9">
        <f t="shared" si="1"/>
        <v>2.5392083644510834</v>
      </c>
      <c r="AF22" s="9">
        <f t="shared" si="2"/>
        <v>0.71695294996265879</v>
      </c>
      <c r="AG22" s="10">
        <f t="shared" si="3"/>
        <v>0.93445814406229732</v>
      </c>
    </row>
    <row r="23" spans="1:33" ht="19" x14ac:dyDescent="0.25">
      <c r="A23" s="2">
        <v>20</v>
      </c>
      <c r="B23" s="52" t="s">
        <v>50</v>
      </c>
      <c r="C23" s="52">
        <v>10</v>
      </c>
      <c r="D23" s="52">
        <v>1</v>
      </c>
      <c r="E23" s="52">
        <v>2</v>
      </c>
      <c r="F23" s="52">
        <v>7</v>
      </c>
      <c r="G23" s="52">
        <v>8</v>
      </c>
      <c r="H23" s="52">
        <v>22</v>
      </c>
      <c r="I23" s="52">
        <v>5</v>
      </c>
      <c r="J23" s="52">
        <v>4</v>
      </c>
      <c r="K23" s="52">
        <v>0</v>
      </c>
      <c r="L23" s="52">
        <v>1</v>
      </c>
      <c r="M23" s="52">
        <v>3</v>
      </c>
      <c r="N23" s="52">
        <v>1</v>
      </c>
      <c r="O23" s="52">
        <v>5</v>
      </c>
      <c r="P23" s="52">
        <v>1</v>
      </c>
      <c r="Q23" s="52">
        <v>6</v>
      </c>
      <c r="R23" s="52">
        <v>1</v>
      </c>
      <c r="S23" s="52">
        <v>1</v>
      </c>
      <c r="T23" s="52">
        <v>4</v>
      </c>
      <c r="U23" s="52">
        <v>7</v>
      </c>
      <c r="V23" s="52">
        <v>17</v>
      </c>
      <c r="W23" s="52">
        <v>4</v>
      </c>
      <c r="Y23" s="11">
        <f t="shared" si="4"/>
        <v>0.25</v>
      </c>
      <c r="Z23" s="12">
        <f t="shared" si="5"/>
        <v>1.25</v>
      </c>
      <c r="AA23" s="12">
        <f t="shared" si="6"/>
        <v>1.1666666666666667</v>
      </c>
      <c r="AB23" s="13">
        <f t="shared" si="7"/>
        <v>2.8333333333333335</v>
      </c>
      <c r="AD23" s="11">
        <f t="shared" si="0"/>
        <v>0.19467878001297861</v>
      </c>
      <c r="AE23" s="12">
        <f t="shared" si="1"/>
        <v>1.1202389843166543</v>
      </c>
      <c r="AF23" s="12">
        <f t="shared" si="2"/>
        <v>1.0455563853622107</v>
      </c>
      <c r="AG23" s="13">
        <f t="shared" si="3"/>
        <v>2.2063595068137576</v>
      </c>
    </row>
    <row r="25" spans="1:33" x14ac:dyDescent="0.2">
      <c r="B25" s="21"/>
      <c r="C25" s="22"/>
      <c r="D25" s="22"/>
      <c r="E25" s="22"/>
      <c r="F25" s="22"/>
      <c r="G25" s="21"/>
      <c r="H25" s="21"/>
      <c r="I25" s="22"/>
      <c r="J25" s="22"/>
      <c r="K25" s="22"/>
      <c r="L25" s="22"/>
      <c r="M25" s="22"/>
      <c r="N25" s="21"/>
      <c r="O25" s="21"/>
      <c r="P25" s="22"/>
      <c r="Q25" s="22"/>
      <c r="R25" s="22"/>
      <c r="S25" s="22"/>
      <c r="T25" s="22"/>
      <c r="U25" s="43" t="s">
        <v>24</v>
      </c>
      <c r="V25" s="44"/>
      <c r="W25" s="45"/>
      <c r="X25" s="22"/>
      <c r="Y25" s="40">
        <f>AVERAGE(Y4:Y23)</f>
        <v>1.2841666666666665</v>
      </c>
      <c r="Z25" s="40">
        <f t="shared" ref="Z25" si="8">AVERAGE(Z4:Z23)</f>
        <v>1.1158333333333332</v>
      </c>
      <c r="AA25" s="40">
        <f>Z25</f>
        <v>1.1158333333333332</v>
      </c>
      <c r="AB25" s="40">
        <f>Y25</f>
        <v>1.2841666666666665</v>
      </c>
    </row>
    <row r="26" spans="1:33" x14ac:dyDescent="0.2">
      <c r="B26" s="2"/>
      <c r="G26" s="1"/>
      <c r="H26" s="1"/>
      <c r="N26" s="1"/>
      <c r="O26" s="1"/>
      <c r="U26" s="1"/>
      <c r="V26" s="1"/>
      <c r="Y26" s="14" t="s">
        <v>44</v>
      </c>
      <c r="Z26" s="16" t="s">
        <v>45</v>
      </c>
      <c r="AA26" s="41" t="s">
        <v>47</v>
      </c>
      <c r="AB26" s="42" t="s">
        <v>46</v>
      </c>
    </row>
  </sheetData>
  <mergeCells count="5">
    <mergeCell ref="U25:W25"/>
    <mergeCell ref="A1:AG1"/>
    <mergeCell ref="C2:I2"/>
    <mergeCell ref="J2:P2"/>
    <mergeCell ref="Q2:W2"/>
  </mergeCells>
  <hyperlinks>
    <hyperlink ref="A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topLeftCell="B1" zoomScale="225" zoomScaleNormal="225" workbookViewId="0">
      <selection activeCell="H5" sqref="H5"/>
    </sheetView>
  </sheetViews>
  <sheetFormatPr baseColWidth="10" defaultRowHeight="15" x14ac:dyDescent="0.2"/>
  <cols>
    <col min="1" max="1" width="11.1640625" style="2" bestFit="1" customWidth="1"/>
    <col min="3" max="3" width="11.83203125" style="2" bestFit="1" customWidth="1"/>
    <col min="4" max="4" width="11.1640625" style="2" bestFit="1" customWidth="1"/>
    <col min="6" max="6" width="3.6640625" style="2" bestFit="1" customWidth="1"/>
    <col min="7" max="7" width="6.1640625" style="2" bestFit="1" customWidth="1"/>
    <col min="8" max="10" width="6.5" style="2" bestFit="1" customWidth="1"/>
    <col min="11" max="17" width="5.5" style="2" customWidth="1"/>
    <col min="18" max="18" width="5.5" customWidth="1"/>
  </cols>
  <sheetData>
    <row r="1" spans="1:19" x14ac:dyDescent="0.2">
      <c r="A1" s="20" t="s">
        <v>23</v>
      </c>
      <c r="C1" s="20" t="s">
        <v>51</v>
      </c>
      <c r="D1" s="20" t="s">
        <v>52</v>
      </c>
    </row>
    <row r="2" spans="1:19" x14ac:dyDescent="0.2">
      <c r="A2" s="3" t="str">
        <f>Tabla!B4</f>
        <v>Barcelona</v>
      </c>
      <c r="C2" s="23" t="s">
        <v>0</v>
      </c>
      <c r="D2" s="29" t="s">
        <v>12</v>
      </c>
      <c r="G2" s="51" t="s">
        <v>7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ht="15" customHeight="1" x14ac:dyDescent="0.2">
      <c r="A3" s="3" t="str">
        <f>Tabla!B5</f>
        <v>Atlético</v>
      </c>
      <c r="C3" s="24">
        <f>VLOOKUP(C2,Tabla!B3:AG25,29,FALSE)</f>
        <v>2.9850746268656723</v>
      </c>
      <c r="D3" s="24">
        <f>VLOOKUP(D2,Tabla!B3:AG25,31,FALSE)</f>
        <v>0.1792382374906647</v>
      </c>
      <c r="F3" s="50" t="s">
        <v>6</v>
      </c>
      <c r="G3" s="31" t="s">
        <v>25</v>
      </c>
      <c r="H3" s="32">
        <v>0</v>
      </c>
      <c r="I3" s="32">
        <v>1</v>
      </c>
      <c r="J3" s="32">
        <v>2</v>
      </c>
      <c r="K3" s="32">
        <v>3</v>
      </c>
      <c r="L3" s="32">
        <v>4</v>
      </c>
      <c r="M3" s="32">
        <v>5</v>
      </c>
      <c r="N3" s="32">
        <v>6</v>
      </c>
      <c r="O3" s="32">
        <v>7</v>
      </c>
      <c r="P3" s="32">
        <v>8</v>
      </c>
      <c r="Q3" s="32">
        <v>9</v>
      </c>
      <c r="R3" s="32">
        <v>10</v>
      </c>
    </row>
    <row r="4" spans="1:19" ht="15" customHeight="1" x14ac:dyDescent="0.2">
      <c r="A4" s="3" t="str">
        <f>Tabla!B6</f>
        <v>Alavés</v>
      </c>
      <c r="C4" s="25">
        <f>VLOOKUP(D2,Tabla!B3:AG25,32,FALSE)</f>
        <v>0.46722907203114866</v>
      </c>
      <c r="D4" s="25">
        <f>VLOOKUP(C2,Tabla!B3:AG25,30,FALSE)</f>
        <v>1.1949215832710978</v>
      </c>
      <c r="F4" s="50"/>
      <c r="G4" s="32">
        <v>0</v>
      </c>
      <c r="H4" s="37">
        <f>(_xlfn.POISSON.DIST($G4,$C$6,FALSE)*_xlfn.POISSON.DIST(H$3,$D$6,FALSE))*100</f>
        <v>13.133170028948763</v>
      </c>
      <c r="I4" s="39">
        <f t="shared" ref="I4:R14" si="0">(_xlfn.POISSON.DIST($G4,$C$6,FALSE)*_xlfn.POISSON.DIST(I$3,$D$6,FALSE))*100</f>
        <v>3.1386216648719967</v>
      </c>
      <c r="J4" s="39">
        <f t="shared" si="0"/>
        <v>0.37504067690778159</v>
      </c>
      <c r="K4" s="39">
        <f t="shared" si="0"/>
        <v>2.9876279962780711E-2</v>
      </c>
      <c r="L4" s="39">
        <f t="shared" si="0"/>
        <v>1.7849905877688253E-3</v>
      </c>
      <c r="M4" s="39">
        <f t="shared" si="0"/>
        <v>8.5316951170429333E-5</v>
      </c>
      <c r="N4" s="39">
        <f t="shared" si="0"/>
        <v>3.3982355457477442E-6</v>
      </c>
      <c r="O4" s="39">
        <f t="shared" si="0"/>
        <v>1.1601785710437213E-7</v>
      </c>
      <c r="P4" s="39">
        <f t="shared" si="0"/>
        <v>3.4658060374718955E-9</v>
      </c>
      <c r="Q4" s="39">
        <f t="shared" si="0"/>
        <v>9.2030365280143392E-11</v>
      </c>
      <c r="R4" s="39">
        <f t="shared" si="0"/>
        <v>2.1993813957913259E-12</v>
      </c>
    </row>
    <row r="5" spans="1:19" x14ac:dyDescent="0.2">
      <c r="A5" s="3" t="str">
        <f>Tabla!B7</f>
        <v>Sevilla</v>
      </c>
      <c r="C5" s="26">
        <f>Tabla!Y25</f>
        <v>1.2841666666666665</v>
      </c>
      <c r="D5" s="26">
        <f>Tabla!AA25</f>
        <v>1.1158333333333332</v>
      </c>
      <c r="F5" s="50"/>
      <c r="G5" s="32">
        <v>1</v>
      </c>
      <c r="H5" s="38">
        <f t="shared" ref="H5:H14" si="1">(_xlfn.POISSON.DIST($G5,$C$6,FALSE)*_xlfn.POISSON.DIST(H$3,$D$6,FALSE))*100</f>
        <v>23.522095574236591</v>
      </c>
      <c r="I5" s="37">
        <f t="shared" si="0"/>
        <v>5.6214119370841749</v>
      </c>
      <c r="J5" s="39">
        <f t="shared" si="0"/>
        <v>0.67171464520796709</v>
      </c>
      <c r="K5" s="39">
        <f t="shared" si="0"/>
        <v>5.3509755157219188E-2</v>
      </c>
      <c r="L5" s="39">
        <f t="shared" si="0"/>
        <v>3.1969980676456572E-3</v>
      </c>
      <c r="M5" s="39">
        <f t="shared" si="0"/>
        <v>1.5280647970823165E-4</v>
      </c>
      <c r="N5" s="39">
        <f t="shared" si="0"/>
        <v>6.086392022234767E-6</v>
      </c>
      <c r="O5" s="39">
        <f t="shared" si="0"/>
        <v>2.0779317690335311E-7</v>
      </c>
      <c r="P5" s="39">
        <f t="shared" si="0"/>
        <v>6.2074137984571272E-9</v>
      </c>
      <c r="Q5" s="39">
        <f t="shared" si="0"/>
        <v>1.6483050497936132E-10</v>
      </c>
      <c r="R5" s="39">
        <f t="shared" si="0"/>
        <v>3.9391905596262556E-12</v>
      </c>
    </row>
    <row r="6" spans="1:19" x14ac:dyDescent="0.2">
      <c r="A6" s="3" t="str">
        <f>Tabla!B8</f>
        <v>Espanyol</v>
      </c>
      <c r="C6" s="30">
        <f>C3*C4*C5</f>
        <v>1.7910447761194035</v>
      </c>
      <c r="D6" s="28">
        <f>D3*D4*D5</f>
        <v>0.23898431665421957</v>
      </c>
      <c r="F6" s="50"/>
      <c r="G6" s="32">
        <v>2</v>
      </c>
      <c r="H6" s="38">
        <f t="shared" si="1"/>
        <v>21.064563200808898</v>
      </c>
      <c r="I6" s="38">
        <f t="shared" si="0"/>
        <v>5.0341002421649348</v>
      </c>
      <c r="J6" s="37">
        <f t="shared" si="0"/>
        <v>0.6015355031713141</v>
      </c>
      <c r="K6" s="39">
        <f t="shared" si="0"/>
        <v>4.791918372288289E-2</v>
      </c>
      <c r="L6" s="39">
        <f t="shared" si="0"/>
        <v>2.8629833441602918E-3</v>
      </c>
      <c r="M6" s="39">
        <f t="shared" si="0"/>
        <v>1.3684162361931199E-4</v>
      </c>
      <c r="N6" s="39">
        <f t="shared" si="0"/>
        <v>5.4505003184191969E-6</v>
      </c>
      <c r="O6" s="39">
        <f t="shared" si="0"/>
        <v>1.8608344200300287E-7</v>
      </c>
      <c r="P6" s="39">
        <f t="shared" si="0"/>
        <v>5.5588780284690722E-9</v>
      </c>
      <c r="Q6" s="39">
        <f t="shared" si="0"/>
        <v>1.4760940744420423E-10</v>
      </c>
      <c r="R6" s="39">
        <f t="shared" si="0"/>
        <v>3.5276333369787384E-12</v>
      </c>
    </row>
    <row r="7" spans="1:19" x14ac:dyDescent="0.2">
      <c r="A7" s="3" t="str">
        <f>Tabla!B9</f>
        <v>Real Madrid</v>
      </c>
      <c r="F7" s="50"/>
      <c r="G7" s="32">
        <v>3</v>
      </c>
      <c r="H7" s="38">
        <f t="shared" si="1"/>
        <v>12.575858627348602</v>
      </c>
      <c r="I7" s="38">
        <f t="shared" si="0"/>
        <v>3.0054329803969773</v>
      </c>
      <c r="J7" s="38">
        <f t="shared" si="0"/>
        <v>0.35912567353511304</v>
      </c>
      <c r="K7" s="37">
        <f t="shared" si="0"/>
        <v>2.8608467894258447E-2</v>
      </c>
      <c r="L7" s="39">
        <f t="shared" si="0"/>
        <v>1.7092437875583836E-3</v>
      </c>
      <c r="M7" s="39">
        <f t="shared" si="0"/>
        <v>8.1696491713022118E-5</v>
      </c>
      <c r="N7" s="39">
        <f t="shared" si="0"/>
        <v>3.2540300408472826E-6</v>
      </c>
      <c r="O7" s="39">
        <f t="shared" si="0"/>
        <v>1.1109459224059877E-7</v>
      </c>
      <c r="P7" s="39">
        <f t="shared" si="0"/>
        <v>3.3187331513248207E-9</v>
      </c>
      <c r="Q7" s="39">
        <f t="shared" si="0"/>
        <v>8.8125019369674212E-11</v>
      </c>
      <c r="R7" s="39">
        <f t="shared" si="0"/>
        <v>2.1060497534201432E-12</v>
      </c>
    </row>
    <row r="8" spans="1:19" x14ac:dyDescent="0.2">
      <c r="A8" s="3" t="str">
        <f>Tabla!B10</f>
        <v>Levante</v>
      </c>
      <c r="F8" s="50"/>
      <c r="G8" s="32">
        <v>4</v>
      </c>
      <c r="H8" s="38">
        <f t="shared" si="1"/>
        <v>5.6309814749322129</v>
      </c>
      <c r="I8" s="38">
        <f t="shared" si="0"/>
        <v>1.3457162598792445</v>
      </c>
      <c r="J8" s="38">
        <f t="shared" si="0"/>
        <v>0.16080254038885669</v>
      </c>
      <c r="K8" s="38">
        <f t="shared" si="0"/>
        <v>1.2809761743697823E-2</v>
      </c>
      <c r="L8" s="37">
        <f t="shared" si="0"/>
        <v>7.65333039205247E-4</v>
      </c>
      <c r="M8" s="39">
        <f t="shared" si="0"/>
        <v>3.6580518677472614E-5</v>
      </c>
      <c r="N8" s="39">
        <f t="shared" si="0"/>
        <v>1.4570283764987845E-6</v>
      </c>
      <c r="O8" s="39">
        <f t="shared" si="0"/>
        <v>4.974384727190993E-8</v>
      </c>
      <c r="P8" s="39">
        <f t="shared" si="0"/>
        <v>1.4859999185036519E-9</v>
      </c>
      <c r="Q8" s="39">
        <f t="shared" si="0"/>
        <v>3.9458963896869074E-11</v>
      </c>
      <c r="R8" s="39">
        <f t="shared" si="0"/>
        <v>9.4300735227767668E-13</v>
      </c>
    </row>
    <row r="9" spans="1:19" x14ac:dyDescent="0.2">
      <c r="A9" s="3" t="str">
        <f>Tabla!B11</f>
        <v>Valladolid</v>
      </c>
      <c r="F9" s="50"/>
      <c r="G9" s="32">
        <v>5</v>
      </c>
      <c r="H9" s="38">
        <f t="shared" si="1"/>
        <v>2.0170679910204927</v>
      </c>
      <c r="I9" s="38">
        <f t="shared" si="0"/>
        <v>0.48204761547913194</v>
      </c>
      <c r="J9" s="38">
        <f t="shared" si="0"/>
        <v>5.7600909990038175E-2</v>
      </c>
      <c r="K9" s="38">
        <f t="shared" si="0"/>
        <v>4.588571370876828E-3</v>
      </c>
      <c r="L9" s="38">
        <f t="shared" si="0"/>
        <v>2.7414914837202854E-4</v>
      </c>
      <c r="M9" s="37">
        <f t="shared" si="0"/>
        <v>1.3103469377005104E-5</v>
      </c>
      <c r="N9" s="39">
        <f t="shared" si="0"/>
        <v>5.2192061247717617E-7</v>
      </c>
      <c r="O9" s="39">
        <f t="shared" si="0"/>
        <v>1.7818691560087126E-8</v>
      </c>
      <c r="P9" s="39">
        <f t="shared" si="0"/>
        <v>5.3229847826996453E-10</v>
      </c>
      <c r="Q9" s="39">
        <f t="shared" si="0"/>
        <v>1.4134554231714283E-11</v>
      </c>
      <c r="R9" s="39">
        <f t="shared" si="0"/>
        <v>3.3779367842782421E-13</v>
      </c>
    </row>
    <row r="10" spans="1:19" x14ac:dyDescent="0.2">
      <c r="A10" s="3" t="str">
        <f>Tabla!B12</f>
        <v>Girona</v>
      </c>
      <c r="F10" s="50"/>
      <c r="G10" s="32">
        <v>6</v>
      </c>
      <c r="H10" s="38">
        <f t="shared" si="1"/>
        <v>0.60210984806581869</v>
      </c>
      <c r="I10" s="38">
        <f t="shared" si="0"/>
        <v>0.14389481059078565</v>
      </c>
      <c r="J10" s="38">
        <f t="shared" si="0"/>
        <v>1.7194301489563635E-2</v>
      </c>
      <c r="K10" s="38">
        <f t="shared" si="0"/>
        <v>1.3697227972766651E-3</v>
      </c>
      <c r="L10" s="38">
        <f t="shared" si="0"/>
        <v>8.1835566678217472E-5</v>
      </c>
      <c r="M10" s="38">
        <f t="shared" si="0"/>
        <v>3.9114833961209267E-6</v>
      </c>
      <c r="N10" s="37">
        <f t="shared" si="0"/>
        <v>1.5579719775438094E-7</v>
      </c>
      <c r="O10" s="39">
        <f t="shared" si="0"/>
        <v>5.3190124059961563E-9</v>
      </c>
      <c r="P10" s="39">
        <f t="shared" si="0"/>
        <v>1.588950681402879E-10</v>
      </c>
      <c r="Q10" s="39">
        <f t="shared" si="0"/>
        <v>4.2192699199147121E-12</v>
      </c>
      <c r="R10" s="39">
        <f t="shared" si="0"/>
        <v>1.00833933859052E-13</v>
      </c>
    </row>
    <row r="11" spans="1:19" x14ac:dyDescent="0.2">
      <c r="A11" s="3" t="str">
        <f>Tabla!B13</f>
        <v>Getafe</v>
      </c>
      <c r="F11" s="50"/>
      <c r="G11" s="32">
        <v>7</v>
      </c>
      <c r="H11" s="38">
        <f t="shared" si="1"/>
        <v>0.15405795686119045</v>
      </c>
      <c r="I11" s="38">
        <f t="shared" si="0"/>
        <v>3.6817435545616832E-2</v>
      </c>
      <c r="J11" s="38">
        <f t="shared" si="0"/>
        <v>4.3993948374150063E-3</v>
      </c>
      <c r="K11" s="38">
        <f t="shared" si="0"/>
        <v>3.5046212297057562E-4</v>
      </c>
      <c r="L11" s="38">
        <f t="shared" si="0"/>
        <v>2.093873774282752E-5</v>
      </c>
      <c r="M11" s="38">
        <f t="shared" si="0"/>
        <v>1.0008059862143107E-6</v>
      </c>
      <c r="N11" s="38">
        <f t="shared" si="0"/>
        <v>3.986282245314654E-8</v>
      </c>
      <c r="O11" s="37">
        <f t="shared" si="0"/>
        <v>1.360941340553389E-9</v>
      </c>
      <c r="P11" s="39">
        <f t="shared" si="0"/>
        <v>4.0655454534828499E-11</v>
      </c>
      <c r="Q11" s="39">
        <f t="shared" si="0"/>
        <v>1.079557335585855E-12</v>
      </c>
      <c r="R11" s="39">
        <f t="shared" si="0"/>
        <v>2.579972721340352E-14</v>
      </c>
    </row>
    <row r="12" spans="1:19" x14ac:dyDescent="0.2">
      <c r="A12" s="3" t="str">
        <f>Tabla!B14</f>
        <v>Eibar</v>
      </c>
      <c r="F12" s="50"/>
      <c r="G12" s="32">
        <v>8</v>
      </c>
      <c r="H12" s="38">
        <f t="shared" si="1"/>
        <v>3.449058735698296E-2</v>
      </c>
      <c r="I12" s="38">
        <f t="shared" si="0"/>
        <v>8.2427094505112385E-3</v>
      </c>
      <c r="J12" s="38">
        <f t="shared" si="0"/>
        <v>9.8493914270485292E-4</v>
      </c>
      <c r="K12" s="38">
        <f t="shared" si="0"/>
        <v>7.8461669321770717E-5</v>
      </c>
      <c r="L12" s="38">
        <f t="shared" si="0"/>
        <v>4.6877771066031798E-6</v>
      </c>
      <c r="M12" s="38">
        <f t="shared" si="0"/>
        <v>2.240610416897712E-7</v>
      </c>
      <c r="N12" s="38">
        <f t="shared" si="0"/>
        <v>8.9245124895104273E-9</v>
      </c>
      <c r="O12" s="38">
        <f t="shared" si="0"/>
        <v>3.0468835982538584E-10</v>
      </c>
      <c r="P12" s="37">
        <f t="shared" si="0"/>
        <v>9.1019674331705673E-12</v>
      </c>
      <c r="Q12" s="39">
        <f t="shared" si="0"/>
        <v>2.4169194080280351E-13</v>
      </c>
      <c r="R12" s="39">
        <f t="shared" si="0"/>
        <v>5.7760583313590012E-15</v>
      </c>
    </row>
    <row r="13" spans="1:19" x14ac:dyDescent="0.2">
      <c r="A13" s="3" t="str">
        <f>Tabla!B15</f>
        <v>Celta</v>
      </c>
      <c r="F13" s="50"/>
      <c r="G13" s="32">
        <v>9</v>
      </c>
      <c r="H13" s="38">
        <f t="shared" si="1"/>
        <v>6.8637984790015701E-3</v>
      </c>
      <c r="I13" s="38">
        <f t="shared" si="0"/>
        <v>1.6403401891564619E-3</v>
      </c>
      <c r="J13" s="38">
        <f t="shared" si="0"/>
        <v>1.9600778959300515E-4</v>
      </c>
      <c r="K13" s="38">
        <f t="shared" si="0"/>
        <v>1.5614262551596132E-5</v>
      </c>
      <c r="L13" s="38">
        <f t="shared" si="0"/>
        <v>9.3289096648819289E-7</v>
      </c>
      <c r="M13" s="38">
        <f t="shared" si="0"/>
        <v>4.4589262027815074E-8</v>
      </c>
      <c r="N13" s="38">
        <f t="shared" si="0"/>
        <v>1.7760223859722205E-9</v>
      </c>
      <c r="O13" s="38">
        <f t="shared" si="0"/>
        <v>6.0634499467738345E-11</v>
      </c>
      <c r="P13" s="38">
        <f t="shared" si="0"/>
        <v>1.8113368026210046E-12</v>
      </c>
      <c r="Q13" s="37">
        <f t="shared" si="0"/>
        <v>4.8097898667224478E-14</v>
      </c>
      <c r="R13" s="39">
        <f t="shared" si="0"/>
        <v>1.1494643445490527E-15</v>
      </c>
    </row>
    <row r="14" spans="1:19" x14ac:dyDescent="0.2">
      <c r="A14" s="3" t="str">
        <f>Tabla!B16</f>
        <v>R. Sociedad</v>
      </c>
      <c r="F14" s="50"/>
      <c r="G14" s="32">
        <v>10</v>
      </c>
      <c r="H14" s="38">
        <f t="shared" si="1"/>
        <v>1.2293370410152078E-3</v>
      </c>
      <c r="I14" s="38">
        <f t="shared" si="0"/>
        <v>2.9379227268473977E-4</v>
      </c>
      <c r="J14" s="38">
        <f t="shared" si="0"/>
        <v>3.5105872762926332E-5</v>
      </c>
      <c r="K14" s="38">
        <f t="shared" si="0"/>
        <v>2.79658433759931E-6</v>
      </c>
      <c r="L14" s="38">
        <f t="shared" si="0"/>
        <v>1.6708494922176611E-7</v>
      </c>
      <c r="M14" s="38">
        <f t="shared" si="0"/>
        <v>7.9861364825937542E-9</v>
      </c>
      <c r="N14" s="38">
        <f t="shared" si="0"/>
        <v>3.1809356166666675E-10</v>
      </c>
      <c r="O14" s="38">
        <f t="shared" si="0"/>
        <v>1.0859910352430761E-11</v>
      </c>
      <c r="P14" s="38">
        <f t="shared" si="0"/>
        <v>3.2441853181271759E-13</v>
      </c>
      <c r="Q14" s="38">
        <f t="shared" si="0"/>
        <v>8.614549015025289E-15</v>
      </c>
      <c r="R14" s="37">
        <f t="shared" si="0"/>
        <v>2.0587421096400968E-16</v>
      </c>
    </row>
    <row r="15" spans="1:19" x14ac:dyDescent="0.2">
      <c r="A15" s="3" t="str">
        <f>Tabla!B17</f>
        <v>Betis</v>
      </c>
      <c r="S15" s="27">
        <f>SUM(H4:R14)</f>
        <v>99.999701874876507</v>
      </c>
    </row>
    <row r="16" spans="1:19" x14ac:dyDescent="0.2">
      <c r="A16" s="3" t="str">
        <f>Tabla!B18</f>
        <v>Valencia</v>
      </c>
    </row>
    <row r="17" spans="1:5" x14ac:dyDescent="0.2">
      <c r="A17" s="3" t="str">
        <f>Tabla!B19</f>
        <v>Villarreal</v>
      </c>
      <c r="C17" s="23" t="s">
        <v>53</v>
      </c>
      <c r="D17" s="33" t="s">
        <v>54</v>
      </c>
      <c r="E17" s="29" t="s">
        <v>55</v>
      </c>
    </row>
    <row r="18" spans="1:5" x14ac:dyDescent="0.2">
      <c r="A18" s="3" t="str">
        <f>Tabla!B20</f>
        <v>Athletic</v>
      </c>
      <c r="C18" s="34">
        <f>SUM(H5:H14,I6:I14,J7:J14,K8:K14,L9:L14,M10:M14,N11:N14,O12:O14,P13:P14,Q14)/S15</f>
        <v>0.7628767422983137</v>
      </c>
      <c r="D18" s="34">
        <f>SUM(H4,I5,J6,K7,L8,M9,N10,O11,P12,Q13,R14)/S15</f>
        <v>0.19385562324006003</v>
      </c>
      <c r="E18" s="34">
        <f>SUM(I4,J4:J5,K4:K6,L4:L7,M4:M8,N4:N9,O4:O10,P4:P11,Q4:Q12,R4:R13)/S15</f>
        <v>4.3267634461626479E-2</v>
      </c>
    </row>
    <row r="19" spans="1:5" x14ac:dyDescent="0.2">
      <c r="A19" s="3" t="str">
        <f>Tabla!B21</f>
        <v>Leganés</v>
      </c>
    </row>
    <row r="20" spans="1:5" x14ac:dyDescent="0.2">
      <c r="A20" s="3" t="str">
        <f>Tabla!B22</f>
        <v>Rayo</v>
      </c>
      <c r="C20" s="36" t="s">
        <v>26</v>
      </c>
      <c r="D20" s="35" t="s">
        <v>27</v>
      </c>
    </row>
    <row r="21" spans="1:5" x14ac:dyDescent="0.2">
      <c r="A21" s="3" t="str">
        <f>Tabla!B23</f>
        <v>Huesca</v>
      </c>
      <c r="C21" s="34">
        <f>SUM(H7:R14,K4:R6,I6:J6,J5)/S15</f>
        <v>0.3314489760528524</v>
      </c>
      <c r="D21" s="34">
        <f>SUM(H4:I5,H6,J4)/S15</f>
        <v>0.66855102394714794</v>
      </c>
    </row>
  </sheetData>
  <mergeCells count="2">
    <mergeCell ref="F3:F14"/>
    <mergeCell ref="G2:R2"/>
  </mergeCells>
  <dataValidations count="1">
    <dataValidation type="list" allowBlank="1" showInputMessage="1" showErrorMessage="1" sqref="C2:D2" xr:uid="{00000000-0002-0000-0100-000000000000}">
      <formula1>$A$2:$A$21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B399-55FB-4C41-B768-8C6508516C02}">
  <dimension ref="A1:W21"/>
  <sheetViews>
    <sheetView topLeftCell="I1" zoomScale="189" zoomScaleNormal="189" workbookViewId="0">
      <selection activeCell="R2" sqref="R2:W21"/>
    </sheetView>
  </sheetViews>
  <sheetFormatPr baseColWidth="10" defaultRowHeight="15" x14ac:dyDescent="0.2"/>
  <cols>
    <col min="1" max="1" width="12.33203125" bestFit="1" customWidth="1"/>
  </cols>
  <sheetData>
    <row r="1" spans="1:23" ht="19" x14ac:dyDescent="0.25">
      <c r="A1" s="53">
        <v>43408.447916666664</v>
      </c>
      <c r="B1" s="52" t="s">
        <v>57</v>
      </c>
      <c r="C1" s="52" t="s">
        <v>38</v>
      </c>
      <c r="D1" s="52" t="s">
        <v>32</v>
      </c>
      <c r="E1" s="52" t="s">
        <v>33</v>
      </c>
      <c r="F1" s="52" t="s">
        <v>34</v>
      </c>
      <c r="G1" s="52" t="s">
        <v>35</v>
      </c>
      <c r="H1" s="52" t="s">
        <v>36</v>
      </c>
      <c r="I1" s="52" t="s">
        <v>37</v>
      </c>
      <c r="J1" s="52" t="s">
        <v>38</v>
      </c>
      <c r="K1" s="52" t="s">
        <v>32</v>
      </c>
      <c r="L1" s="52" t="s">
        <v>33</v>
      </c>
      <c r="M1" s="52" t="s">
        <v>34</v>
      </c>
      <c r="N1" s="52" t="s">
        <v>35</v>
      </c>
      <c r="O1" s="52" t="s">
        <v>36</v>
      </c>
      <c r="P1" s="52" t="s">
        <v>37</v>
      </c>
      <c r="Q1" s="52" t="s">
        <v>38</v>
      </c>
      <c r="R1" s="52" t="s">
        <v>32</v>
      </c>
      <c r="S1" s="52" t="s">
        <v>33</v>
      </c>
      <c r="T1" s="52" t="s">
        <v>34</v>
      </c>
      <c r="U1" s="52" t="s">
        <v>35</v>
      </c>
      <c r="V1" s="52" t="s">
        <v>36</v>
      </c>
      <c r="W1" s="52" t="s">
        <v>37</v>
      </c>
    </row>
    <row r="2" spans="1:23" ht="19" x14ac:dyDescent="0.25">
      <c r="A2" s="52">
        <v>1</v>
      </c>
      <c r="B2" s="52" t="s">
        <v>0</v>
      </c>
      <c r="C2" s="52">
        <v>24</v>
      </c>
      <c r="D2" s="52">
        <v>11</v>
      </c>
      <c r="E2" s="52">
        <v>7</v>
      </c>
      <c r="F2" s="52">
        <v>3</v>
      </c>
      <c r="G2" s="52">
        <v>1</v>
      </c>
      <c r="H2" s="52">
        <v>31</v>
      </c>
      <c r="I2" s="52">
        <v>14</v>
      </c>
      <c r="J2" s="52">
        <v>14</v>
      </c>
      <c r="K2" s="52">
        <v>6</v>
      </c>
      <c r="L2" s="52">
        <v>4</v>
      </c>
      <c r="M2" s="52">
        <v>2</v>
      </c>
      <c r="N2" s="52">
        <v>0</v>
      </c>
      <c r="O2" s="52">
        <v>23</v>
      </c>
      <c r="P2" s="52">
        <v>8</v>
      </c>
      <c r="Q2" s="52">
        <v>10</v>
      </c>
      <c r="R2" s="52">
        <v>5</v>
      </c>
      <c r="S2" s="52">
        <v>3</v>
      </c>
      <c r="T2" s="52">
        <v>1</v>
      </c>
      <c r="U2" s="52">
        <v>1</v>
      </c>
      <c r="V2" s="52">
        <v>8</v>
      </c>
      <c r="W2" s="52">
        <v>6</v>
      </c>
    </row>
    <row r="3" spans="1:23" ht="19" x14ac:dyDescent="0.25">
      <c r="A3" s="52">
        <v>2</v>
      </c>
      <c r="B3" s="52" t="s">
        <v>8</v>
      </c>
      <c r="C3" s="52">
        <v>20</v>
      </c>
      <c r="D3" s="52">
        <v>11</v>
      </c>
      <c r="E3" s="52">
        <v>5</v>
      </c>
      <c r="F3" s="52">
        <v>5</v>
      </c>
      <c r="G3" s="52">
        <v>1</v>
      </c>
      <c r="H3" s="52">
        <v>13</v>
      </c>
      <c r="I3" s="52">
        <v>6</v>
      </c>
      <c r="J3" s="52">
        <v>13</v>
      </c>
      <c r="K3" s="52">
        <v>5</v>
      </c>
      <c r="L3" s="52">
        <v>4</v>
      </c>
      <c r="M3" s="52">
        <v>1</v>
      </c>
      <c r="N3" s="52">
        <v>0</v>
      </c>
      <c r="O3" s="52">
        <v>8</v>
      </c>
      <c r="P3" s="52">
        <v>1</v>
      </c>
      <c r="Q3" s="52">
        <v>7</v>
      </c>
      <c r="R3" s="52">
        <v>6</v>
      </c>
      <c r="S3" s="52">
        <v>1</v>
      </c>
      <c r="T3" s="52">
        <v>4</v>
      </c>
      <c r="U3" s="52">
        <v>1</v>
      </c>
      <c r="V3" s="52">
        <v>5</v>
      </c>
      <c r="W3" s="52">
        <v>5</v>
      </c>
    </row>
    <row r="4" spans="1:23" ht="19" x14ac:dyDescent="0.25">
      <c r="A4" s="52">
        <v>3</v>
      </c>
      <c r="B4" s="52" t="s">
        <v>11</v>
      </c>
      <c r="C4" s="52">
        <v>20</v>
      </c>
      <c r="D4" s="52">
        <v>11</v>
      </c>
      <c r="E4" s="52">
        <v>6</v>
      </c>
      <c r="F4" s="52">
        <v>2</v>
      </c>
      <c r="G4" s="52">
        <v>3</v>
      </c>
      <c r="H4" s="52">
        <v>15</v>
      </c>
      <c r="I4" s="52">
        <v>11</v>
      </c>
      <c r="J4" s="52">
        <v>11</v>
      </c>
      <c r="K4" s="52">
        <v>5</v>
      </c>
      <c r="L4" s="52">
        <v>3</v>
      </c>
      <c r="M4" s="52">
        <v>2</v>
      </c>
      <c r="N4" s="52">
        <v>0</v>
      </c>
      <c r="O4" s="52">
        <v>6</v>
      </c>
      <c r="P4" s="52">
        <v>3</v>
      </c>
      <c r="Q4" s="52">
        <v>9</v>
      </c>
      <c r="R4" s="52">
        <v>6</v>
      </c>
      <c r="S4" s="52">
        <v>3</v>
      </c>
      <c r="T4" s="52">
        <v>0</v>
      </c>
      <c r="U4" s="52">
        <v>3</v>
      </c>
      <c r="V4" s="52">
        <v>9</v>
      </c>
      <c r="W4" s="52">
        <v>8</v>
      </c>
    </row>
    <row r="5" spans="1:23" ht="19" x14ac:dyDescent="0.25">
      <c r="A5" s="52">
        <v>4</v>
      </c>
      <c r="B5" s="52" t="s">
        <v>1</v>
      </c>
      <c r="C5" s="52">
        <v>19</v>
      </c>
      <c r="D5" s="52">
        <v>10</v>
      </c>
      <c r="E5" s="52">
        <v>6</v>
      </c>
      <c r="F5" s="52">
        <v>1</v>
      </c>
      <c r="G5" s="52">
        <v>3</v>
      </c>
      <c r="H5" s="52">
        <v>22</v>
      </c>
      <c r="I5" s="52">
        <v>13</v>
      </c>
      <c r="J5" s="52">
        <v>10</v>
      </c>
      <c r="K5" s="52">
        <v>5</v>
      </c>
      <c r="L5" s="52">
        <v>3</v>
      </c>
      <c r="M5" s="52">
        <v>1</v>
      </c>
      <c r="N5" s="52">
        <v>1</v>
      </c>
      <c r="O5" s="52">
        <v>7</v>
      </c>
      <c r="P5" s="52">
        <v>4</v>
      </c>
      <c r="Q5" s="52">
        <v>9</v>
      </c>
      <c r="R5" s="52">
        <v>5</v>
      </c>
      <c r="S5" s="52">
        <v>3</v>
      </c>
      <c r="T5" s="52">
        <v>0</v>
      </c>
      <c r="U5" s="52">
        <v>2</v>
      </c>
      <c r="V5" s="52">
        <v>15</v>
      </c>
      <c r="W5" s="52">
        <v>9</v>
      </c>
    </row>
    <row r="6" spans="1:23" ht="19" x14ac:dyDescent="0.25">
      <c r="A6" s="52">
        <v>5</v>
      </c>
      <c r="B6" s="52" t="s">
        <v>4</v>
      </c>
      <c r="C6" s="52">
        <v>18</v>
      </c>
      <c r="D6" s="52">
        <v>10</v>
      </c>
      <c r="E6" s="52">
        <v>5</v>
      </c>
      <c r="F6" s="52">
        <v>3</v>
      </c>
      <c r="G6" s="52">
        <v>2</v>
      </c>
      <c r="H6" s="52">
        <v>14</v>
      </c>
      <c r="I6" s="52">
        <v>8</v>
      </c>
      <c r="J6" s="52">
        <v>12</v>
      </c>
      <c r="K6" s="52">
        <v>4</v>
      </c>
      <c r="L6" s="52">
        <v>4</v>
      </c>
      <c r="M6" s="52">
        <v>0</v>
      </c>
      <c r="N6" s="52">
        <v>0</v>
      </c>
      <c r="O6" s="52">
        <v>7</v>
      </c>
      <c r="P6" s="52">
        <v>1</v>
      </c>
      <c r="Q6" s="52">
        <v>6</v>
      </c>
      <c r="R6" s="52">
        <v>6</v>
      </c>
      <c r="S6" s="52">
        <v>1</v>
      </c>
      <c r="T6" s="52">
        <v>3</v>
      </c>
      <c r="U6" s="52">
        <v>2</v>
      </c>
      <c r="V6" s="52">
        <v>7</v>
      </c>
      <c r="W6" s="52">
        <v>7</v>
      </c>
    </row>
    <row r="7" spans="1:23" ht="19" x14ac:dyDescent="0.25">
      <c r="A7" s="52">
        <v>6</v>
      </c>
      <c r="B7" s="52" t="s">
        <v>39</v>
      </c>
      <c r="C7" s="52">
        <v>17</v>
      </c>
      <c r="D7" s="52">
        <v>11</v>
      </c>
      <c r="E7" s="52">
        <v>5</v>
      </c>
      <c r="F7" s="52">
        <v>2</v>
      </c>
      <c r="G7" s="52">
        <v>4</v>
      </c>
      <c r="H7" s="52">
        <v>16</v>
      </c>
      <c r="I7" s="52">
        <v>14</v>
      </c>
      <c r="J7" s="52">
        <v>13</v>
      </c>
      <c r="K7" s="52">
        <v>6</v>
      </c>
      <c r="L7" s="52">
        <v>4</v>
      </c>
      <c r="M7" s="52">
        <v>1</v>
      </c>
      <c r="N7" s="52">
        <v>1</v>
      </c>
      <c r="O7" s="52">
        <v>10</v>
      </c>
      <c r="P7" s="52">
        <v>3</v>
      </c>
      <c r="Q7" s="52">
        <v>4</v>
      </c>
      <c r="R7" s="52">
        <v>5</v>
      </c>
      <c r="S7" s="52">
        <v>1</v>
      </c>
      <c r="T7" s="52">
        <v>1</v>
      </c>
      <c r="U7" s="52">
        <v>3</v>
      </c>
      <c r="V7" s="52">
        <v>6</v>
      </c>
      <c r="W7" s="52">
        <v>11</v>
      </c>
    </row>
    <row r="8" spans="1:23" ht="19" x14ac:dyDescent="0.25">
      <c r="A8" s="52">
        <v>7</v>
      </c>
      <c r="B8" s="52" t="s">
        <v>43</v>
      </c>
      <c r="C8" s="52">
        <v>17</v>
      </c>
      <c r="D8" s="52">
        <v>11</v>
      </c>
      <c r="E8" s="52">
        <v>5</v>
      </c>
      <c r="F8" s="52">
        <v>2</v>
      </c>
      <c r="G8" s="52">
        <v>4</v>
      </c>
      <c r="H8" s="52">
        <v>16</v>
      </c>
      <c r="I8" s="52">
        <v>15</v>
      </c>
      <c r="J8" s="52">
        <v>7</v>
      </c>
      <c r="K8" s="52">
        <v>5</v>
      </c>
      <c r="L8" s="52">
        <v>2</v>
      </c>
      <c r="M8" s="52">
        <v>1</v>
      </c>
      <c r="N8" s="52">
        <v>2</v>
      </c>
      <c r="O8" s="52">
        <v>9</v>
      </c>
      <c r="P8" s="52">
        <v>11</v>
      </c>
      <c r="Q8" s="52">
        <v>10</v>
      </c>
      <c r="R8" s="52">
        <v>6</v>
      </c>
      <c r="S8" s="52">
        <v>3</v>
      </c>
      <c r="T8" s="52">
        <v>1</v>
      </c>
      <c r="U8" s="52">
        <v>2</v>
      </c>
      <c r="V8" s="52">
        <v>7</v>
      </c>
      <c r="W8" s="52">
        <v>4</v>
      </c>
    </row>
    <row r="9" spans="1:23" ht="19" x14ac:dyDescent="0.25">
      <c r="A9" s="52">
        <v>8</v>
      </c>
      <c r="B9" s="52" t="s">
        <v>48</v>
      </c>
      <c r="C9" s="52">
        <v>16</v>
      </c>
      <c r="D9" s="52">
        <v>11</v>
      </c>
      <c r="E9" s="52">
        <v>4</v>
      </c>
      <c r="F9" s="52">
        <v>4</v>
      </c>
      <c r="G9" s="52">
        <v>3</v>
      </c>
      <c r="H9" s="52">
        <v>9</v>
      </c>
      <c r="I9" s="52">
        <v>9</v>
      </c>
      <c r="J9" s="52">
        <v>7</v>
      </c>
      <c r="K9" s="52">
        <v>5</v>
      </c>
      <c r="L9" s="52">
        <v>2</v>
      </c>
      <c r="M9" s="52">
        <v>1</v>
      </c>
      <c r="N9" s="52">
        <v>2</v>
      </c>
      <c r="O9" s="52">
        <v>4</v>
      </c>
      <c r="P9" s="52">
        <v>4</v>
      </c>
      <c r="Q9" s="52">
        <v>9</v>
      </c>
      <c r="R9" s="52">
        <v>6</v>
      </c>
      <c r="S9" s="52">
        <v>2</v>
      </c>
      <c r="T9" s="52">
        <v>3</v>
      </c>
      <c r="U9" s="52">
        <v>1</v>
      </c>
      <c r="V9" s="52">
        <v>5</v>
      </c>
      <c r="W9" s="52">
        <v>5</v>
      </c>
    </row>
    <row r="10" spans="1:23" ht="19" x14ac:dyDescent="0.25">
      <c r="A10" s="52">
        <v>9</v>
      </c>
      <c r="B10" s="52" t="s">
        <v>41</v>
      </c>
      <c r="C10" s="52">
        <v>16</v>
      </c>
      <c r="D10" s="52">
        <v>11</v>
      </c>
      <c r="E10" s="52">
        <v>4</v>
      </c>
      <c r="F10" s="52">
        <v>4</v>
      </c>
      <c r="G10" s="52">
        <v>3</v>
      </c>
      <c r="H10" s="52">
        <v>13</v>
      </c>
      <c r="I10" s="52">
        <v>14</v>
      </c>
      <c r="J10" s="52">
        <v>7</v>
      </c>
      <c r="K10" s="52">
        <v>6</v>
      </c>
      <c r="L10" s="52">
        <v>2</v>
      </c>
      <c r="M10" s="52">
        <v>1</v>
      </c>
      <c r="N10" s="52">
        <v>3</v>
      </c>
      <c r="O10" s="52">
        <v>8</v>
      </c>
      <c r="P10" s="52">
        <v>11</v>
      </c>
      <c r="Q10" s="52">
        <v>9</v>
      </c>
      <c r="R10" s="52">
        <v>5</v>
      </c>
      <c r="S10" s="52">
        <v>2</v>
      </c>
      <c r="T10" s="52">
        <v>3</v>
      </c>
      <c r="U10" s="52">
        <v>0</v>
      </c>
      <c r="V10" s="52">
        <v>5</v>
      </c>
      <c r="W10" s="52">
        <v>3</v>
      </c>
    </row>
    <row r="11" spans="1:23" ht="19" x14ac:dyDescent="0.25">
      <c r="A11" s="52">
        <v>10</v>
      </c>
      <c r="B11" s="52" t="s">
        <v>40</v>
      </c>
      <c r="C11" s="52">
        <v>15</v>
      </c>
      <c r="D11" s="52">
        <v>10</v>
      </c>
      <c r="E11" s="52">
        <v>4</v>
      </c>
      <c r="F11" s="52">
        <v>3</v>
      </c>
      <c r="G11" s="52">
        <v>3</v>
      </c>
      <c r="H11" s="52">
        <v>10</v>
      </c>
      <c r="I11" s="52">
        <v>8</v>
      </c>
      <c r="J11" s="52">
        <v>7</v>
      </c>
      <c r="K11" s="52">
        <v>5</v>
      </c>
      <c r="L11" s="52">
        <v>2</v>
      </c>
      <c r="M11" s="52">
        <v>1</v>
      </c>
      <c r="N11" s="52">
        <v>2</v>
      </c>
      <c r="O11" s="52">
        <v>4</v>
      </c>
      <c r="P11" s="52">
        <v>3</v>
      </c>
      <c r="Q11" s="52">
        <v>8</v>
      </c>
      <c r="R11" s="52">
        <v>5</v>
      </c>
      <c r="S11" s="52">
        <v>2</v>
      </c>
      <c r="T11" s="52">
        <v>2</v>
      </c>
      <c r="U11" s="52">
        <v>1</v>
      </c>
      <c r="V11" s="52">
        <v>6</v>
      </c>
      <c r="W11" s="52">
        <v>5</v>
      </c>
    </row>
    <row r="12" spans="1:23" ht="19" x14ac:dyDescent="0.25">
      <c r="A12" s="52">
        <v>11</v>
      </c>
      <c r="B12" s="52" t="s">
        <v>3</v>
      </c>
      <c r="C12" s="52">
        <v>14</v>
      </c>
      <c r="D12" s="52">
        <v>11</v>
      </c>
      <c r="E12" s="52">
        <v>4</v>
      </c>
      <c r="F12" s="52">
        <v>2</v>
      </c>
      <c r="G12" s="52">
        <v>5</v>
      </c>
      <c r="H12" s="52">
        <v>12</v>
      </c>
      <c r="I12" s="52">
        <v>18</v>
      </c>
      <c r="J12" s="52">
        <v>10</v>
      </c>
      <c r="K12" s="52">
        <v>6</v>
      </c>
      <c r="L12" s="52">
        <v>3</v>
      </c>
      <c r="M12" s="52">
        <v>1</v>
      </c>
      <c r="N12" s="52">
        <v>2</v>
      </c>
      <c r="O12" s="52">
        <v>8</v>
      </c>
      <c r="P12" s="52">
        <v>8</v>
      </c>
      <c r="Q12" s="52">
        <v>4</v>
      </c>
      <c r="R12" s="52">
        <v>5</v>
      </c>
      <c r="S12" s="52">
        <v>1</v>
      </c>
      <c r="T12" s="52">
        <v>1</v>
      </c>
      <c r="U12" s="52">
        <v>3</v>
      </c>
      <c r="V12" s="52">
        <v>4</v>
      </c>
      <c r="W12" s="52">
        <v>10</v>
      </c>
    </row>
    <row r="13" spans="1:23" ht="19" x14ac:dyDescent="0.25">
      <c r="A13" s="52">
        <v>12</v>
      </c>
      <c r="B13" s="52" t="s">
        <v>42</v>
      </c>
      <c r="C13" s="52">
        <v>13</v>
      </c>
      <c r="D13" s="52">
        <v>10</v>
      </c>
      <c r="E13" s="52">
        <v>3</v>
      </c>
      <c r="F13" s="52">
        <v>4</v>
      </c>
      <c r="G13" s="52">
        <v>3</v>
      </c>
      <c r="H13" s="52">
        <v>17</v>
      </c>
      <c r="I13" s="52">
        <v>13</v>
      </c>
      <c r="J13" s="52">
        <v>9</v>
      </c>
      <c r="K13" s="52">
        <v>6</v>
      </c>
      <c r="L13" s="52">
        <v>2</v>
      </c>
      <c r="M13" s="52">
        <v>3</v>
      </c>
      <c r="N13" s="52">
        <v>1</v>
      </c>
      <c r="O13" s="52">
        <v>11</v>
      </c>
      <c r="P13" s="52">
        <v>6</v>
      </c>
      <c r="Q13" s="52">
        <v>4</v>
      </c>
      <c r="R13" s="52">
        <v>4</v>
      </c>
      <c r="S13" s="52">
        <v>1</v>
      </c>
      <c r="T13" s="52">
        <v>1</v>
      </c>
      <c r="U13" s="52">
        <v>2</v>
      </c>
      <c r="V13" s="52">
        <v>6</v>
      </c>
      <c r="W13" s="52">
        <v>7</v>
      </c>
    </row>
    <row r="14" spans="1:23" ht="19" x14ac:dyDescent="0.25">
      <c r="A14" s="52">
        <v>13</v>
      </c>
      <c r="B14" s="52" t="s">
        <v>9</v>
      </c>
      <c r="C14" s="52">
        <v>12</v>
      </c>
      <c r="D14" s="52">
        <v>10</v>
      </c>
      <c r="E14" s="52">
        <v>3</v>
      </c>
      <c r="F14" s="52">
        <v>3</v>
      </c>
      <c r="G14" s="52">
        <v>4</v>
      </c>
      <c r="H14" s="52">
        <v>12</v>
      </c>
      <c r="I14" s="52">
        <v>13</v>
      </c>
      <c r="J14" s="52">
        <v>2</v>
      </c>
      <c r="K14" s="52">
        <v>4</v>
      </c>
      <c r="L14" s="52">
        <v>0</v>
      </c>
      <c r="M14" s="52">
        <v>2</v>
      </c>
      <c r="N14" s="52">
        <v>2</v>
      </c>
      <c r="O14" s="52">
        <v>3</v>
      </c>
      <c r="P14" s="52">
        <v>5</v>
      </c>
      <c r="Q14" s="52">
        <v>10</v>
      </c>
      <c r="R14" s="52">
        <v>6</v>
      </c>
      <c r="S14" s="52">
        <v>3</v>
      </c>
      <c r="T14" s="52">
        <v>1</v>
      </c>
      <c r="U14" s="52">
        <v>2</v>
      </c>
      <c r="V14" s="52">
        <v>9</v>
      </c>
      <c r="W14" s="52">
        <v>8</v>
      </c>
    </row>
    <row r="15" spans="1:23" ht="19" x14ac:dyDescent="0.25">
      <c r="A15" s="52">
        <v>14</v>
      </c>
      <c r="B15" s="52" t="s">
        <v>12</v>
      </c>
      <c r="C15" s="52">
        <v>12</v>
      </c>
      <c r="D15" s="52">
        <v>10</v>
      </c>
      <c r="E15" s="52">
        <v>3</v>
      </c>
      <c r="F15" s="52">
        <v>3</v>
      </c>
      <c r="G15" s="52">
        <v>4</v>
      </c>
      <c r="H15" s="52">
        <v>5</v>
      </c>
      <c r="I15" s="52">
        <v>9</v>
      </c>
      <c r="J15" s="52">
        <v>7</v>
      </c>
      <c r="K15" s="52">
        <v>5</v>
      </c>
      <c r="L15" s="52">
        <v>2</v>
      </c>
      <c r="M15" s="52">
        <v>1</v>
      </c>
      <c r="N15" s="52">
        <v>2</v>
      </c>
      <c r="O15" s="52">
        <v>4</v>
      </c>
      <c r="P15" s="52">
        <v>6</v>
      </c>
      <c r="Q15" s="52">
        <v>5</v>
      </c>
      <c r="R15" s="52">
        <v>5</v>
      </c>
      <c r="S15" s="52">
        <v>1</v>
      </c>
      <c r="T15" s="52">
        <v>2</v>
      </c>
      <c r="U15" s="52">
        <v>2</v>
      </c>
      <c r="V15" s="52">
        <v>1</v>
      </c>
      <c r="W15" s="52">
        <v>3</v>
      </c>
    </row>
    <row r="16" spans="1:23" ht="19" x14ac:dyDescent="0.25">
      <c r="A16" s="52">
        <v>15</v>
      </c>
      <c r="B16" s="52" t="s">
        <v>5</v>
      </c>
      <c r="C16" s="52">
        <v>11</v>
      </c>
      <c r="D16" s="52">
        <v>11</v>
      </c>
      <c r="E16" s="52">
        <v>1</v>
      </c>
      <c r="F16" s="52">
        <v>8</v>
      </c>
      <c r="G16" s="52">
        <v>2</v>
      </c>
      <c r="H16" s="52">
        <v>7</v>
      </c>
      <c r="I16" s="52">
        <v>9</v>
      </c>
      <c r="J16" s="52">
        <v>5</v>
      </c>
      <c r="K16" s="52">
        <v>6</v>
      </c>
      <c r="L16" s="52">
        <v>0</v>
      </c>
      <c r="M16" s="52">
        <v>5</v>
      </c>
      <c r="N16" s="52">
        <v>1</v>
      </c>
      <c r="O16" s="52">
        <v>4</v>
      </c>
      <c r="P16" s="52">
        <v>5</v>
      </c>
      <c r="Q16" s="52">
        <v>6</v>
      </c>
      <c r="R16" s="52">
        <v>5</v>
      </c>
      <c r="S16" s="52">
        <v>1</v>
      </c>
      <c r="T16" s="52">
        <v>3</v>
      </c>
      <c r="U16" s="52">
        <v>1</v>
      </c>
      <c r="V16" s="52">
        <v>3</v>
      </c>
      <c r="W16" s="52">
        <v>4</v>
      </c>
    </row>
    <row r="17" spans="1:23" ht="19" x14ac:dyDescent="0.25">
      <c r="A17" s="52">
        <v>16</v>
      </c>
      <c r="B17" s="52" t="s">
        <v>2</v>
      </c>
      <c r="C17" s="52">
        <v>10</v>
      </c>
      <c r="D17" s="52">
        <v>11</v>
      </c>
      <c r="E17" s="52">
        <v>2</v>
      </c>
      <c r="F17" s="52">
        <v>4</v>
      </c>
      <c r="G17" s="52">
        <v>5</v>
      </c>
      <c r="H17" s="52">
        <v>8</v>
      </c>
      <c r="I17" s="52">
        <v>10</v>
      </c>
      <c r="J17" s="52">
        <v>3</v>
      </c>
      <c r="K17" s="52">
        <v>6</v>
      </c>
      <c r="L17" s="52">
        <v>0</v>
      </c>
      <c r="M17" s="52">
        <v>3</v>
      </c>
      <c r="N17" s="52">
        <v>3</v>
      </c>
      <c r="O17" s="52">
        <v>2</v>
      </c>
      <c r="P17" s="52">
        <v>5</v>
      </c>
      <c r="Q17" s="52">
        <v>7</v>
      </c>
      <c r="R17" s="52">
        <v>5</v>
      </c>
      <c r="S17" s="52">
        <v>2</v>
      </c>
      <c r="T17" s="52">
        <v>1</v>
      </c>
      <c r="U17" s="52">
        <v>2</v>
      </c>
      <c r="V17" s="52">
        <v>6</v>
      </c>
      <c r="W17" s="52">
        <v>5</v>
      </c>
    </row>
    <row r="18" spans="1:23" ht="19" x14ac:dyDescent="0.25">
      <c r="A18" s="52">
        <v>17</v>
      </c>
      <c r="B18" s="52" t="s">
        <v>10</v>
      </c>
      <c r="C18" s="52">
        <v>10</v>
      </c>
      <c r="D18" s="52">
        <v>10</v>
      </c>
      <c r="E18" s="52">
        <v>1</v>
      </c>
      <c r="F18" s="52">
        <v>7</v>
      </c>
      <c r="G18" s="52">
        <v>2</v>
      </c>
      <c r="H18" s="52">
        <v>11</v>
      </c>
      <c r="I18" s="52">
        <v>15</v>
      </c>
      <c r="J18" s="52">
        <v>6</v>
      </c>
      <c r="K18" s="52">
        <v>6</v>
      </c>
      <c r="L18" s="52">
        <v>1</v>
      </c>
      <c r="M18" s="52">
        <v>3</v>
      </c>
      <c r="N18" s="52">
        <v>2</v>
      </c>
      <c r="O18" s="52">
        <v>6</v>
      </c>
      <c r="P18" s="52">
        <v>10</v>
      </c>
      <c r="Q18" s="52">
        <v>4</v>
      </c>
      <c r="R18" s="52">
        <v>4</v>
      </c>
      <c r="S18" s="52">
        <v>0</v>
      </c>
      <c r="T18" s="52">
        <v>4</v>
      </c>
      <c r="U18" s="52">
        <v>0</v>
      </c>
      <c r="V18" s="52">
        <v>5</v>
      </c>
      <c r="W18" s="52">
        <v>5</v>
      </c>
    </row>
    <row r="19" spans="1:23" ht="19" x14ac:dyDescent="0.25">
      <c r="A19" s="52">
        <v>18</v>
      </c>
      <c r="B19" s="52" t="s">
        <v>13</v>
      </c>
      <c r="C19" s="52">
        <v>9</v>
      </c>
      <c r="D19" s="52">
        <v>11</v>
      </c>
      <c r="E19" s="52">
        <v>2</v>
      </c>
      <c r="F19" s="52">
        <v>3</v>
      </c>
      <c r="G19" s="52">
        <v>6</v>
      </c>
      <c r="H19" s="52">
        <v>9</v>
      </c>
      <c r="I19" s="52">
        <v>16</v>
      </c>
      <c r="J19" s="52">
        <v>8</v>
      </c>
      <c r="K19" s="52">
        <v>5</v>
      </c>
      <c r="L19" s="52">
        <v>2</v>
      </c>
      <c r="M19" s="52">
        <v>2</v>
      </c>
      <c r="N19" s="52">
        <v>1</v>
      </c>
      <c r="O19" s="52">
        <v>6</v>
      </c>
      <c r="P19" s="52">
        <v>5</v>
      </c>
      <c r="Q19" s="52">
        <v>1</v>
      </c>
      <c r="R19" s="52">
        <v>6</v>
      </c>
      <c r="S19" s="52">
        <v>0</v>
      </c>
      <c r="T19" s="52">
        <v>1</v>
      </c>
      <c r="U19" s="52">
        <v>5</v>
      </c>
      <c r="V19" s="52">
        <v>3</v>
      </c>
      <c r="W19" s="52">
        <v>11</v>
      </c>
    </row>
    <row r="20" spans="1:23" ht="19" x14ac:dyDescent="0.25">
      <c r="A20" s="52">
        <v>19</v>
      </c>
      <c r="B20" s="52" t="s">
        <v>49</v>
      </c>
      <c r="C20" s="52">
        <v>6</v>
      </c>
      <c r="D20" s="52">
        <v>11</v>
      </c>
      <c r="E20" s="52">
        <v>1</v>
      </c>
      <c r="F20" s="52">
        <v>3</v>
      </c>
      <c r="G20" s="52">
        <v>7</v>
      </c>
      <c r="H20" s="52">
        <v>12</v>
      </c>
      <c r="I20" s="52">
        <v>23</v>
      </c>
      <c r="J20" s="52">
        <v>2</v>
      </c>
      <c r="K20" s="52">
        <v>6</v>
      </c>
      <c r="L20" s="52">
        <v>0</v>
      </c>
      <c r="M20" s="52">
        <v>2</v>
      </c>
      <c r="N20" s="52">
        <v>4</v>
      </c>
      <c r="O20" s="52">
        <v>8</v>
      </c>
      <c r="P20" s="52">
        <v>17</v>
      </c>
      <c r="Q20" s="52">
        <v>4</v>
      </c>
      <c r="R20" s="52">
        <v>5</v>
      </c>
      <c r="S20" s="52">
        <v>1</v>
      </c>
      <c r="T20" s="52">
        <v>1</v>
      </c>
      <c r="U20" s="52">
        <v>3</v>
      </c>
      <c r="V20" s="52">
        <v>4</v>
      </c>
      <c r="W20" s="52">
        <v>6</v>
      </c>
    </row>
    <row r="21" spans="1:23" ht="19" x14ac:dyDescent="0.25">
      <c r="A21" s="52">
        <v>20</v>
      </c>
      <c r="B21" s="52" t="s">
        <v>50</v>
      </c>
      <c r="C21" s="52">
        <v>5</v>
      </c>
      <c r="D21" s="52">
        <v>10</v>
      </c>
      <c r="E21" s="52">
        <v>1</v>
      </c>
      <c r="F21" s="52">
        <v>2</v>
      </c>
      <c r="G21" s="52">
        <v>7</v>
      </c>
      <c r="H21" s="52">
        <v>8</v>
      </c>
      <c r="I21" s="52">
        <v>22</v>
      </c>
      <c r="J21" s="52">
        <v>1</v>
      </c>
      <c r="K21" s="52">
        <v>4</v>
      </c>
      <c r="L21" s="52">
        <v>0</v>
      </c>
      <c r="M21" s="52">
        <v>1</v>
      </c>
      <c r="N21" s="52">
        <v>3</v>
      </c>
      <c r="O21" s="52">
        <v>1</v>
      </c>
      <c r="P21" s="52">
        <v>5</v>
      </c>
      <c r="Q21" s="52">
        <v>4</v>
      </c>
      <c r="R21" s="52">
        <v>6</v>
      </c>
      <c r="S21" s="52">
        <v>1</v>
      </c>
      <c r="T21" s="52">
        <v>1</v>
      </c>
      <c r="U21" s="52">
        <v>4</v>
      </c>
      <c r="V21" s="52">
        <v>7</v>
      </c>
      <c r="W21" s="52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Tabla</vt:lpstr>
      <vt:lpstr>Partido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2018-11-04T21:25:12Z</dcterms:modified>
</cp:coreProperties>
</file>